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прил 2" sheetId="1" r:id="rId1"/>
    <sheet name="прил 6" sheetId="2" r:id="rId2"/>
    <sheet name="прил 7" sheetId="3" r:id="rId3"/>
  </sheets>
  <definedNames>
    <definedName name="_xlnm.Print_Titles" localSheetId="1">'прил 6'!$9:$10</definedName>
    <definedName name="_xlnm.Print_Titles" localSheetId="2">'прил 7'!$9:$10</definedName>
    <definedName name="_xlnm.Print_Area" localSheetId="0">'прил 2'!$A$1:$Q$23</definedName>
    <definedName name="_xlnm.Print_Area" localSheetId="1">'прил 6'!$A$2:$AG$32</definedName>
    <definedName name="_xlnm.Print_Area" localSheetId="2">'прил 7'!$A$1:$AB$17</definedName>
  </definedNames>
  <calcPr fullCalcOnLoad="1"/>
</workbook>
</file>

<file path=xl/sharedStrings.xml><?xml version="1.0" encoding="utf-8"?>
<sst xmlns="http://schemas.openxmlformats.org/spreadsheetml/2006/main" count="165" uniqueCount="61">
  <si>
    <t>Наименование мероприятий</t>
  </si>
  <si>
    <t>ИТОГО</t>
  </si>
  <si>
    <t>Объемы и источники финансирования программных мероприятий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</si>
  <si>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</si>
  <si>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</si>
  <si>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</si>
  <si>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</si>
  <si>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</si>
  <si>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</si>
  <si>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</si>
  <si>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</si>
  <si>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</si>
  <si>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</si>
  <si>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</si>
  <si>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</si>
  <si>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</si>
  <si>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>Адресный перечень дворовых территорий многоквартирных домов муниципального района Сергиевский, нуждающихся в благоустройстве</t>
  </si>
  <si>
    <t>ВСЕГО, в т.ч:</t>
  </si>
  <si>
    <t>СП СЕРГИЕВСК</t>
  </si>
  <si>
    <t>с.Сергиевск, ул. Г. Михайловского, д. 24 А</t>
  </si>
  <si>
    <t>с.Сергиевск, ул. Заводская, д. 2</t>
  </si>
  <si>
    <t>с.Сергиевск, ул. Заводская, д. 8</t>
  </si>
  <si>
    <t>с.Сергиевск, ул. К. Маркса, д. 55</t>
  </si>
  <si>
    <t>с.Сергиевск, ул. Ленина, д. 114</t>
  </si>
  <si>
    <t>с.Сергиевск, ул. Ленина, д. 130</t>
  </si>
  <si>
    <t>с.Сергиевск, ул. Ленина, д. 79 А</t>
  </si>
  <si>
    <t>с.Сергиевск, ул. Ленина, д. 79 Б</t>
  </si>
  <si>
    <t>с.Сергиевск, ул. Ленина, д. 81 А</t>
  </si>
  <si>
    <t>с.Сергиевск, ул. Ленина, д. 83 А</t>
  </si>
  <si>
    <t>с.Сергиевск, ул. Ленина, д. 83 Б</t>
  </si>
  <si>
    <t>с.Сергиевск, ул. Лермонтова, д. 1А</t>
  </si>
  <si>
    <t>с.Сергиевск, ул. Лермонтова, д. 2 А</t>
  </si>
  <si>
    <t>с.Сергиевск, ул. М. Горького, д. 5</t>
  </si>
  <si>
    <t>с.Сергиевск, ул. М. Горького, д. 8</t>
  </si>
  <si>
    <t>с.Сергиевск, ул. Советская, д. 67</t>
  </si>
  <si>
    <t>с.Сергиевск, ул. Советская, д. 72</t>
  </si>
  <si>
    <t>Перечнь общественных территорий</t>
  </si>
  <si>
    <r>
      <t>федеральный бюджет</t>
    </r>
    <r>
      <rPr>
        <sz val="12"/>
        <rFont val="Calibri"/>
        <family val="2"/>
      </rPr>
      <t>*</t>
    </r>
  </si>
  <si>
    <t>Благоустройство интерактивного парка по ул.Парковая в с.Сергиевск</t>
  </si>
  <si>
    <t>2024 год</t>
  </si>
  <si>
    <t>2023 год</t>
  </si>
  <si>
    <t>ВСЕГО</t>
  </si>
  <si>
    <t>2020 год*</t>
  </si>
  <si>
    <t>2021 год*</t>
  </si>
  <si>
    <t>2022 год*</t>
  </si>
  <si>
    <t>2023 год*</t>
  </si>
  <si>
    <t>2024 год*</t>
  </si>
  <si>
    <t>Наименование населенного пункта, адрес МКД**</t>
  </si>
  <si>
    <t>Всего*</t>
  </si>
  <si>
    <t>** Приведенный перечень содержит прогнозные показатели и может изменяться в зависимости от финансирования из бюджетов регионального и федерального уровней, а так же инвентаризации  и фактической необходимости проведения работ на дату внесения изменений.</t>
  </si>
  <si>
    <t>*Прогноз финансирования</t>
  </si>
  <si>
    <t>2019 год*</t>
  </si>
  <si>
    <t>Перечень общественных территорий муниципального района Сергиевский, нуждающихся в благоустройстве**</t>
  </si>
  <si>
    <t>местный бюджет</t>
  </si>
  <si>
    <t>областной бюджет</t>
  </si>
  <si>
    <t>федеральный бюджет</t>
  </si>
  <si>
    <t>Приложение №2</t>
  </si>
  <si>
    <t>к муниципальной программе</t>
  </si>
  <si>
    <t>Приложение №6</t>
  </si>
  <si>
    <t>Приложение №7</t>
  </si>
  <si>
    <t xml:space="preserve">"Формирование комфортной городской среды на 2018-2024 годы" на территории сельского поселения Сергиевск муниципального района Сергиевский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</si>
</sst>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  <numFmt numFmtId="178" formatCode="[$-419]General"/>
    <numFmt numFmtId="179" formatCode="#,##0.00_р_.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9" fillId="0" borderId="0" xfId="0" applyFont="1" applyFill="1" applyAlignment="1">
      <alignment horizontal="left" vertical="center" wrapText="1"/>
    </xf>
    <xf numFmtId="4" fontId="59" fillId="0" borderId="0" xfId="0" applyNumberFormat="1" applyFont="1" applyFill="1" applyAlignment="1">
      <alignment horizontal="left" vertical="center" wrapText="1"/>
    </xf>
    <xf numFmtId="4" fontId="60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vertical="center" wrapText="1"/>
    </xf>
    <xf numFmtId="4" fontId="12" fillId="0" borderId="10" xfId="0" applyNumberFormat="1" applyFont="1" applyBorder="1" applyAlignment="1">
      <alignment horizontal="center" vertical="top" wrapText="1"/>
    </xf>
    <xf numFmtId="0" fontId="61" fillId="0" borderId="0" xfId="0" applyFont="1" applyFill="1" applyAlignment="1">
      <alignment vertical="top"/>
    </xf>
    <xf numFmtId="4" fontId="60" fillId="0" borderId="10" xfId="0" applyNumberFormat="1" applyFont="1" applyFill="1" applyBorder="1" applyAlignment="1">
      <alignment/>
    </xf>
    <xf numFmtId="4" fontId="60" fillId="0" borderId="10" xfId="0" applyNumberFormat="1" applyFont="1" applyFill="1" applyBorder="1" applyAlignment="1">
      <alignment horizontal="right" vertical="center" wrapText="1"/>
    </xf>
    <xf numFmtId="0" fontId="62" fillId="0" borderId="0" xfId="0" applyFont="1" applyFill="1" applyAlignment="1">
      <alignment/>
    </xf>
    <xf numFmtId="4" fontId="60" fillId="33" borderId="10" xfId="0" applyNumberFormat="1" applyFont="1" applyFill="1" applyBorder="1" applyAlignment="1">
      <alignment/>
    </xf>
    <xf numFmtId="0" fontId="62" fillId="33" borderId="0" xfId="0" applyFont="1" applyFill="1" applyAlignment="1">
      <alignment/>
    </xf>
    <xf numFmtId="4" fontId="59" fillId="0" borderId="10" xfId="0" applyNumberFormat="1" applyFont="1" applyFill="1" applyBorder="1" applyAlignment="1">
      <alignment/>
    </xf>
    <xf numFmtId="0" fontId="61" fillId="0" borderId="0" xfId="0" applyFont="1" applyFill="1" applyAlignment="1">
      <alignment wrapText="1"/>
    </xf>
    <xf numFmtId="4" fontId="61" fillId="0" borderId="0" xfId="0" applyNumberFormat="1" applyFont="1" applyFill="1" applyAlignment="1">
      <alignment wrapText="1"/>
    </xf>
    <xf numFmtId="4" fontId="62" fillId="0" borderId="0" xfId="0" applyNumberFormat="1" applyFont="1" applyFill="1" applyAlignment="1">
      <alignment/>
    </xf>
    <xf numFmtId="4" fontId="6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Alignment="1">
      <alignment horizontal="left"/>
    </xf>
    <xf numFmtId="0" fontId="63" fillId="0" borderId="0" xfId="0" applyFont="1" applyFill="1" applyAlignment="1">
      <alignment horizontal="left" vertical="center" wrapText="1"/>
    </xf>
    <xf numFmtId="4" fontId="63" fillId="0" borderId="0" xfId="0" applyNumberFormat="1" applyFont="1" applyFill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64" fillId="0" borderId="15" xfId="0" applyFont="1" applyFill="1" applyBorder="1" applyAlignment="1">
      <alignment horizontal="left" vertical="center" wrapText="1"/>
    </xf>
    <xf numFmtId="4" fontId="64" fillId="0" borderId="12" xfId="0" applyNumberFormat="1" applyFont="1" applyFill="1" applyBorder="1" applyAlignment="1">
      <alignment/>
    </xf>
    <xf numFmtId="4" fontId="64" fillId="0" borderId="10" xfId="0" applyNumberFormat="1" applyFont="1" applyFill="1" applyBorder="1" applyAlignment="1">
      <alignment/>
    </xf>
    <xf numFmtId="4" fontId="64" fillId="0" borderId="13" xfId="0" applyNumberFormat="1" applyFont="1" applyFill="1" applyBorder="1" applyAlignment="1">
      <alignment/>
    </xf>
    <xf numFmtId="0" fontId="62" fillId="33" borderId="15" xfId="0" applyFont="1" applyFill="1" applyBorder="1" applyAlignment="1">
      <alignment horizontal="left"/>
    </xf>
    <xf numFmtId="4" fontId="64" fillId="33" borderId="12" xfId="0" applyNumberFormat="1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65" fillId="0" borderId="14" xfId="0" applyNumberFormat="1" applyFont="1" applyFill="1" applyBorder="1" applyAlignment="1">
      <alignment/>
    </xf>
    <xf numFmtId="4" fontId="65" fillId="0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11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60" fillId="0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/>
    </xf>
    <xf numFmtId="178" fontId="66" fillId="0" borderId="10" xfId="33" applyFont="1" applyFill="1" applyBorder="1" applyAlignment="1">
      <alignment vertical="top" wrapText="1"/>
      <protection/>
    </xf>
    <xf numFmtId="4" fontId="64" fillId="0" borderId="16" xfId="0" applyNumberFormat="1" applyFont="1" applyFill="1" applyBorder="1" applyAlignment="1">
      <alignment/>
    </xf>
    <xf numFmtId="4" fontId="64" fillId="0" borderId="17" xfId="0" applyNumberFormat="1" applyFont="1" applyFill="1" applyBorder="1" applyAlignment="1">
      <alignment/>
    </xf>
    <xf numFmtId="4" fontId="4" fillId="0" borderId="0" xfId="0" applyNumberFormat="1" applyFont="1" applyAlignment="1">
      <alignment vertical="top"/>
    </xf>
    <xf numFmtId="179" fontId="9" fillId="0" borderId="1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7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61" fillId="0" borderId="0" xfId="0" applyFont="1" applyFill="1" applyAlignment="1">
      <alignment horizontal="left" wrapText="1"/>
    </xf>
    <xf numFmtId="0" fontId="59" fillId="0" borderId="18" xfId="0" applyFont="1" applyFill="1" applyBorder="1" applyAlignment="1">
      <alignment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Alignment="1">
      <alignment horizontal="left"/>
    </xf>
    <xf numFmtId="0" fontId="39" fillId="0" borderId="0" xfId="0" applyFont="1" applyFill="1" applyBorder="1" applyAlignment="1">
      <alignment horizont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23"/>
  <sheetViews>
    <sheetView zoomScale="70" zoomScaleNormal="70" zoomScalePageLayoutView="0" workbookViewId="0" topLeftCell="A1">
      <selection activeCell="C26" sqref="C26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9.7109375" style="1" customWidth="1"/>
    <col min="5" max="5" width="16.7109375" style="1" customWidth="1"/>
    <col min="6" max="6" width="16.140625" style="1" customWidth="1"/>
    <col min="7" max="7" width="18.140625" style="1" customWidth="1"/>
    <col min="8" max="8" width="16.140625" style="1" customWidth="1"/>
    <col min="9" max="9" width="15.7109375" style="1" customWidth="1"/>
    <col min="10" max="10" width="16.28125" style="1" customWidth="1"/>
    <col min="11" max="11" width="17.00390625" style="1" customWidth="1"/>
    <col min="12" max="13" width="15.421875" style="1" customWidth="1"/>
    <col min="14" max="14" width="16.140625" style="1" customWidth="1"/>
    <col min="15" max="15" width="15.57421875" style="1" bestFit="1" customWidth="1"/>
    <col min="16" max="16" width="16.28125" style="1" customWidth="1"/>
    <col min="17" max="17" width="16.7109375" style="1" customWidth="1"/>
    <col min="18" max="18" width="15.8515625" style="1" customWidth="1"/>
    <col min="19" max="19" width="17.7109375" style="1" customWidth="1"/>
    <col min="20" max="20" width="17.00390625" style="1" customWidth="1"/>
    <col min="21" max="21" width="16.421875" style="1" customWidth="1"/>
    <col min="22" max="22" width="16.28125" style="1" customWidth="1"/>
    <col min="23" max="23" width="12.7109375" style="1" bestFit="1" customWidth="1"/>
    <col min="24" max="16384" width="9.140625" style="1" customWidth="1"/>
  </cols>
  <sheetData>
    <row r="3" spans="3:12" s="12" customFormat="1" ht="15.75" customHeight="1">
      <c r="C3" s="13"/>
      <c r="G3" s="13"/>
      <c r="L3" s="13" t="s">
        <v>56</v>
      </c>
    </row>
    <row r="4" spans="3:14" s="12" customFormat="1" ht="15" customHeight="1">
      <c r="C4" s="13"/>
      <c r="G4" s="13"/>
      <c r="J4" s="95"/>
      <c r="K4" s="95"/>
      <c r="L4" s="102" t="s">
        <v>57</v>
      </c>
      <c r="M4" s="102"/>
      <c r="N4" s="102"/>
    </row>
    <row r="5" spans="1:16" s="15" customFormat="1" ht="44.25" customHeight="1">
      <c r="A5" s="14"/>
      <c r="C5" s="18"/>
      <c r="D5" s="18"/>
      <c r="E5" s="18"/>
      <c r="F5" s="18"/>
      <c r="G5" s="17"/>
      <c r="H5" s="17"/>
      <c r="I5" s="17"/>
      <c r="J5" s="95"/>
      <c r="K5" s="95"/>
      <c r="L5" s="103" t="s">
        <v>60</v>
      </c>
      <c r="M5" s="103"/>
      <c r="N5" s="103"/>
      <c r="O5" s="103"/>
      <c r="P5" s="17"/>
    </row>
    <row r="6" spans="6:22" ht="15" customHeight="1">
      <c r="F6" s="2"/>
      <c r="J6" s="95"/>
      <c r="K6" s="95"/>
      <c r="L6" s="95"/>
      <c r="M6" s="95"/>
      <c r="N6" s="95"/>
      <c r="O6" s="95"/>
      <c r="V6" s="2"/>
    </row>
    <row r="7" spans="10:14" ht="15" customHeight="1">
      <c r="J7" s="95"/>
      <c r="K7" s="95"/>
      <c r="L7" s="95"/>
      <c r="M7" s="95"/>
      <c r="N7" s="95"/>
    </row>
    <row r="9" spans="1:22" s="4" customFormat="1" ht="20.25">
      <c r="A9" s="101" t="s">
        <v>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84"/>
      <c r="P9" s="84"/>
      <c r="Q9" s="84"/>
      <c r="R9" s="84"/>
      <c r="S9" s="84"/>
      <c r="T9" s="84"/>
      <c r="U9" s="84"/>
      <c r="V9" s="84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N11" s="1" t="s">
        <v>15</v>
      </c>
    </row>
    <row r="12" spans="1:17" s="6" customFormat="1" ht="15.75" customHeight="1">
      <c r="A12" s="100" t="s">
        <v>0</v>
      </c>
      <c r="B12" s="97" t="s">
        <v>41</v>
      </c>
      <c r="C12" s="98"/>
      <c r="D12" s="98"/>
      <c r="E12" s="99"/>
      <c r="F12" s="97" t="s">
        <v>8</v>
      </c>
      <c r="G12" s="98"/>
      <c r="H12" s="98"/>
      <c r="I12" s="99"/>
      <c r="J12" s="100" t="s">
        <v>11</v>
      </c>
      <c r="K12" s="100"/>
      <c r="L12" s="100"/>
      <c r="M12" s="100"/>
      <c r="N12" s="100" t="s">
        <v>12</v>
      </c>
      <c r="O12" s="100"/>
      <c r="P12" s="100"/>
      <c r="Q12" s="100"/>
    </row>
    <row r="13" spans="1:17" s="6" customFormat="1" ht="31.5">
      <c r="A13" s="100"/>
      <c r="B13" s="16" t="s">
        <v>9</v>
      </c>
      <c r="C13" s="5" t="s">
        <v>3</v>
      </c>
      <c r="D13" s="7" t="s">
        <v>4</v>
      </c>
      <c r="E13" s="7" t="s">
        <v>6</v>
      </c>
      <c r="F13" s="16" t="s">
        <v>9</v>
      </c>
      <c r="G13" s="5" t="s">
        <v>53</v>
      </c>
      <c r="H13" s="7" t="s">
        <v>54</v>
      </c>
      <c r="I13" s="7" t="s">
        <v>55</v>
      </c>
      <c r="J13" s="16" t="s">
        <v>9</v>
      </c>
      <c r="K13" s="5" t="s">
        <v>3</v>
      </c>
      <c r="L13" s="7" t="s">
        <v>4</v>
      </c>
      <c r="M13" s="7" t="s">
        <v>6</v>
      </c>
      <c r="N13" s="16" t="s">
        <v>9</v>
      </c>
      <c r="O13" s="5" t="s">
        <v>3</v>
      </c>
      <c r="P13" s="7" t="s">
        <v>4</v>
      </c>
      <c r="Q13" s="7" t="s">
        <v>6</v>
      </c>
    </row>
    <row r="14" spans="1:26" s="6" customFormat="1" ht="47.25">
      <c r="A14" s="8" t="s">
        <v>7</v>
      </c>
      <c r="B14" s="22">
        <f>F14+J14+N14+B20+F20+J20+N20</f>
        <v>11984518.379999999</v>
      </c>
      <c r="C14" s="22">
        <f aca="true" t="shared" si="0" ref="C14:E15">G14+K14+O14+C20+G20+K20+O20</f>
        <v>1025408.41</v>
      </c>
      <c r="D14" s="22">
        <f t="shared" si="0"/>
        <v>6655245.33</v>
      </c>
      <c r="E14" s="22">
        <f t="shared" si="0"/>
        <v>4303864.64</v>
      </c>
      <c r="F14" s="27">
        <f>G14+H14+I14</f>
        <v>2523650.14</v>
      </c>
      <c r="G14" s="27">
        <f>'прил 6'!G11</f>
        <v>252365.00000000003</v>
      </c>
      <c r="H14" s="27">
        <f>'прил 6'!H11</f>
        <v>794949.8500000001</v>
      </c>
      <c r="I14" s="27">
        <f>'прил 6'!I11</f>
        <v>1476335.29</v>
      </c>
      <c r="J14" s="20">
        <f>K14+L14+M14</f>
        <v>3460868.2399999998</v>
      </c>
      <c r="K14" s="20">
        <f>'прил 6'!K11</f>
        <v>173043.41</v>
      </c>
      <c r="L14" s="21">
        <f>'прил 6'!L11</f>
        <v>460295.48000000004</v>
      </c>
      <c r="M14" s="21">
        <f>'прил 6'!M11</f>
        <v>2827529.3499999996</v>
      </c>
      <c r="N14" s="20">
        <f>O14+P14+Q14</f>
        <v>750000</v>
      </c>
      <c r="O14" s="20">
        <f>'прил 6'!O11</f>
        <v>75000</v>
      </c>
      <c r="P14" s="21">
        <f>'прил 6'!P11</f>
        <v>675000</v>
      </c>
      <c r="Q14" s="21">
        <f>'прил 6'!Q11</f>
        <v>0</v>
      </c>
      <c r="Z14" s="9"/>
    </row>
    <row r="15" spans="1:26" s="6" customFormat="1" ht="47.25">
      <c r="A15" s="8" t="s">
        <v>10</v>
      </c>
      <c r="B15" s="22">
        <f>F15+J15+N15+B21+F21+J21+N21</f>
        <v>10000000</v>
      </c>
      <c r="C15" s="22">
        <f t="shared" si="0"/>
        <v>500000</v>
      </c>
      <c r="D15" s="22">
        <f t="shared" si="0"/>
        <v>9500000</v>
      </c>
      <c r="E15" s="22">
        <f t="shared" si="0"/>
        <v>0</v>
      </c>
      <c r="F15" s="27">
        <f>G15+H15+I15</f>
        <v>0</v>
      </c>
      <c r="G15" s="27">
        <f>'прил 7'!G11</f>
        <v>0</v>
      </c>
      <c r="H15" s="28">
        <f>'прил 7'!H11</f>
        <v>0</v>
      </c>
      <c r="I15" s="28">
        <f>'прил 7'!I11</f>
        <v>0</v>
      </c>
      <c r="J15" s="20">
        <f>K15+L15+M15</f>
        <v>0</v>
      </c>
      <c r="K15" s="20">
        <f>'прил 7'!K11</f>
        <v>0</v>
      </c>
      <c r="L15" s="21">
        <f>'прил 7'!L11</f>
        <v>0</v>
      </c>
      <c r="M15" s="21">
        <f>'прил 7'!M11</f>
        <v>0</v>
      </c>
      <c r="N15" s="20">
        <f>O15+P15+Q15</f>
        <v>0</v>
      </c>
      <c r="O15" s="20">
        <f>'прил 7'!O11</f>
        <v>0</v>
      </c>
      <c r="P15" s="21">
        <f>'прил 7'!P11</f>
        <v>0</v>
      </c>
      <c r="Q15" s="21">
        <f>0</f>
        <v>0</v>
      </c>
      <c r="Z15" s="9"/>
    </row>
    <row r="16" spans="1:17" s="19" customFormat="1" ht="15.75">
      <c r="A16" s="10" t="s">
        <v>1</v>
      </c>
      <c r="B16" s="22">
        <f>F16+J16+N16+B22+F22+J22+N22</f>
        <v>21984518.38</v>
      </c>
      <c r="C16" s="22">
        <f>C14+C15</f>
        <v>1525408.4100000001</v>
      </c>
      <c r="D16" s="22">
        <f>D14+D15</f>
        <v>16155245.33</v>
      </c>
      <c r="E16" s="22">
        <f>E14+E15</f>
        <v>4303864.64</v>
      </c>
      <c r="F16" s="22">
        <f>G16+H16+I16</f>
        <v>2523650.14</v>
      </c>
      <c r="G16" s="23">
        <f>G15+G14</f>
        <v>252365.00000000003</v>
      </c>
      <c r="H16" s="23">
        <f>H15+H14</f>
        <v>794949.8500000001</v>
      </c>
      <c r="I16" s="23">
        <f>I15+I14</f>
        <v>1476335.29</v>
      </c>
      <c r="J16" s="22">
        <f>K16+L16+M16</f>
        <v>3460868.2399999998</v>
      </c>
      <c r="K16" s="23">
        <f>K15+K14</f>
        <v>173043.41</v>
      </c>
      <c r="L16" s="23">
        <f>L15+L14</f>
        <v>460295.48000000004</v>
      </c>
      <c r="M16" s="23">
        <f>M15+M14</f>
        <v>2827529.3499999996</v>
      </c>
      <c r="N16" s="22">
        <f>O16+P16+Q16</f>
        <v>750000</v>
      </c>
      <c r="O16" s="23">
        <f>O15+O14</f>
        <v>75000</v>
      </c>
      <c r="P16" s="23">
        <f>P15+P14</f>
        <v>675000</v>
      </c>
      <c r="Q16" s="23">
        <f>Q15+Q14</f>
        <v>0</v>
      </c>
    </row>
    <row r="17" spans="2:22" s="6" customFormat="1" ht="31.5" customHeight="1">
      <c r="B17" s="92"/>
      <c r="C17" s="24"/>
      <c r="D17" s="25"/>
      <c r="E17" s="25"/>
      <c r="F17" s="26"/>
      <c r="G17" s="24"/>
      <c r="H17" s="25"/>
      <c r="I17" s="25"/>
      <c r="J17" s="26"/>
      <c r="K17" s="24"/>
      <c r="L17" s="25"/>
      <c r="M17" s="25"/>
      <c r="N17" s="26"/>
      <c r="O17" s="24"/>
      <c r="P17" s="25"/>
      <c r="Q17" s="25"/>
      <c r="R17" s="26"/>
      <c r="S17" s="24"/>
      <c r="T17" s="25"/>
      <c r="U17" s="25"/>
      <c r="V17" s="26"/>
    </row>
    <row r="18" spans="1:22" s="6" customFormat="1" ht="15.75">
      <c r="A18" s="100" t="s">
        <v>0</v>
      </c>
      <c r="B18" s="100" t="s">
        <v>13</v>
      </c>
      <c r="C18" s="100"/>
      <c r="D18" s="100"/>
      <c r="E18" s="100"/>
      <c r="F18" s="100" t="s">
        <v>14</v>
      </c>
      <c r="G18" s="100"/>
      <c r="H18" s="100"/>
      <c r="I18" s="100"/>
      <c r="J18" s="100" t="s">
        <v>40</v>
      </c>
      <c r="K18" s="100"/>
      <c r="L18" s="100"/>
      <c r="M18" s="100"/>
      <c r="N18" s="100" t="s">
        <v>39</v>
      </c>
      <c r="O18" s="100"/>
      <c r="P18" s="100"/>
      <c r="Q18" s="100"/>
      <c r="R18" s="11"/>
      <c r="S18" s="11"/>
      <c r="T18" s="11"/>
      <c r="U18" s="11"/>
      <c r="V18" s="11"/>
    </row>
    <row r="19" spans="1:17" ht="31.5">
      <c r="A19" s="100"/>
      <c r="B19" s="16" t="s">
        <v>9</v>
      </c>
      <c r="C19" s="5" t="s">
        <v>3</v>
      </c>
      <c r="D19" s="7" t="s">
        <v>4</v>
      </c>
      <c r="E19" s="7" t="s">
        <v>6</v>
      </c>
      <c r="F19" s="16" t="s">
        <v>9</v>
      </c>
      <c r="G19" s="5" t="s">
        <v>3</v>
      </c>
      <c r="H19" s="7" t="s">
        <v>4</v>
      </c>
      <c r="I19" s="7" t="s">
        <v>6</v>
      </c>
      <c r="J19" s="16" t="s">
        <v>9</v>
      </c>
      <c r="K19" s="5" t="s">
        <v>3</v>
      </c>
      <c r="L19" s="7" t="s">
        <v>4</v>
      </c>
      <c r="M19" s="7" t="s">
        <v>6</v>
      </c>
      <c r="N19" s="16" t="s">
        <v>9</v>
      </c>
      <c r="O19" s="5" t="s">
        <v>3</v>
      </c>
      <c r="P19" s="7" t="s">
        <v>4</v>
      </c>
      <c r="Q19" s="7" t="s">
        <v>6</v>
      </c>
    </row>
    <row r="20" spans="1:17" ht="47.25">
      <c r="A20" s="8" t="s">
        <v>7</v>
      </c>
      <c r="B20" s="20">
        <f>C20+D20+E20</f>
        <v>1500000</v>
      </c>
      <c r="C20" s="20">
        <f>'прил 6'!S11</f>
        <v>150000</v>
      </c>
      <c r="D20" s="21">
        <f>'прил 6'!T11</f>
        <v>1350000</v>
      </c>
      <c r="E20" s="21">
        <f>'прил 6'!U11</f>
        <v>0</v>
      </c>
      <c r="F20" s="20">
        <f>G20+H20+I20</f>
        <v>750000</v>
      </c>
      <c r="G20" s="20">
        <f>'прил 6'!W11</f>
        <v>75000</v>
      </c>
      <c r="H20" s="21">
        <f>'прил 6'!X11</f>
        <v>675000</v>
      </c>
      <c r="I20" s="21">
        <f>'прил 6'!Y11</f>
        <v>0</v>
      </c>
      <c r="J20" s="20">
        <f>K20+L20+M20</f>
        <v>3000000</v>
      </c>
      <c r="K20" s="20">
        <f>'прил 6'!AA11</f>
        <v>300000</v>
      </c>
      <c r="L20" s="21">
        <f>'прил 6'!AB11</f>
        <v>2700000</v>
      </c>
      <c r="M20" s="21">
        <f>'прил 6'!AC11</f>
        <v>0</v>
      </c>
      <c r="N20" s="20">
        <f>O20+P20+Q20</f>
        <v>0</v>
      </c>
      <c r="O20" s="20">
        <f>'прил 6'!AE11</f>
        <v>0</v>
      </c>
      <c r="P20" s="21">
        <f>'прил 6'!AF11</f>
        <v>0</v>
      </c>
      <c r="Q20" s="21">
        <f>'прил 6'!AG11</f>
        <v>0</v>
      </c>
    </row>
    <row r="21" spans="1:17" ht="47.25">
      <c r="A21" s="8" t="s">
        <v>10</v>
      </c>
      <c r="B21" s="20">
        <f>C21+D21+E21</f>
        <v>0</v>
      </c>
      <c r="C21" s="20">
        <f>'прил 7'!R11</f>
        <v>0</v>
      </c>
      <c r="D21" s="21">
        <f>'прил 7'!S11</f>
        <v>0</v>
      </c>
      <c r="E21" s="21">
        <f>0</f>
        <v>0</v>
      </c>
      <c r="F21" s="20">
        <f>G21+H21+I21</f>
        <v>0</v>
      </c>
      <c r="G21" s="20">
        <f>'прил 7'!U11</f>
        <v>0</v>
      </c>
      <c r="H21" s="21">
        <f>'прил 7'!V11</f>
        <v>0</v>
      </c>
      <c r="I21" s="21">
        <v>0</v>
      </c>
      <c r="J21" s="20">
        <f>K21+L21+M21</f>
        <v>0</v>
      </c>
      <c r="K21" s="20">
        <f>'прил 7'!X11</f>
        <v>0</v>
      </c>
      <c r="L21" s="21">
        <f>'прил 7'!Y11</f>
        <v>0</v>
      </c>
      <c r="M21" s="21">
        <v>0</v>
      </c>
      <c r="N21" s="20">
        <f>O21+P21+Q21</f>
        <v>10000000</v>
      </c>
      <c r="O21" s="20">
        <f>'прил 7'!AA11</f>
        <v>500000</v>
      </c>
      <c r="P21" s="21">
        <f>'прил 7'!AB11</f>
        <v>9500000</v>
      </c>
      <c r="Q21" s="21">
        <v>0</v>
      </c>
    </row>
    <row r="22" spans="1:17" ht="15.75">
      <c r="A22" s="10" t="s">
        <v>1</v>
      </c>
      <c r="B22" s="22">
        <f>C22+D22+E22</f>
        <v>1500000</v>
      </c>
      <c r="C22" s="23">
        <f>C21+C20</f>
        <v>150000</v>
      </c>
      <c r="D22" s="23">
        <f>D21+D20</f>
        <v>1350000</v>
      </c>
      <c r="E22" s="23">
        <f>E21+E20</f>
        <v>0</v>
      </c>
      <c r="F22" s="22">
        <f>G22+H22+I22</f>
        <v>750000</v>
      </c>
      <c r="G22" s="23">
        <f>G21+G20</f>
        <v>75000</v>
      </c>
      <c r="H22" s="23">
        <f>H21+H20</f>
        <v>675000</v>
      </c>
      <c r="I22" s="23">
        <f>I21+I20</f>
        <v>0</v>
      </c>
      <c r="J22" s="22">
        <f>K22+L22+M22</f>
        <v>3000000</v>
      </c>
      <c r="K22" s="23">
        <f>K21+K20</f>
        <v>300000</v>
      </c>
      <c r="L22" s="23">
        <f>L21+L20</f>
        <v>2700000</v>
      </c>
      <c r="M22" s="23">
        <f>M21+M20</f>
        <v>0</v>
      </c>
      <c r="N22" s="22">
        <f>O22+P22+Q22</f>
        <v>10000000</v>
      </c>
      <c r="O22" s="23">
        <f>O21+O20</f>
        <v>500000</v>
      </c>
      <c r="P22" s="23">
        <f>P21+P20</f>
        <v>9500000</v>
      </c>
      <c r="Q22" s="23">
        <f>Q21+Q20</f>
        <v>0</v>
      </c>
    </row>
    <row r="23" spans="1:2" ht="28.5" customHeight="1">
      <c r="A23" s="104" t="s">
        <v>5</v>
      </c>
      <c r="B23" s="104"/>
    </row>
  </sheetData>
  <sheetProtection/>
  <mergeCells count="14">
    <mergeCell ref="A9:N9"/>
    <mergeCell ref="L4:N4"/>
    <mergeCell ref="L5:O5"/>
    <mergeCell ref="A23:B23"/>
    <mergeCell ref="B18:E18"/>
    <mergeCell ref="F18:I18"/>
    <mergeCell ref="J12:M12"/>
    <mergeCell ref="N12:Q12"/>
    <mergeCell ref="B12:E12"/>
    <mergeCell ref="A18:A19"/>
    <mergeCell ref="J18:M18"/>
    <mergeCell ref="N18:Q18"/>
    <mergeCell ref="F12:I12"/>
    <mergeCell ref="A12:A13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7"/>
  <sheetViews>
    <sheetView tabSelected="1" zoomScale="60" zoomScaleNormal="60" zoomScalePageLayoutView="0" workbookViewId="0" topLeftCell="A1">
      <pane xSplit="1" topLeftCell="H1" activePane="topRight" state="frozen"/>
      <selection pane="topLeft" activeCell="A1" sqref="A1"/>
      <selection pane="topRight" activeCell="O31" sqref="O31"/>
    </sheetView>
  </sheetViews>
  <sheetFormatPr defaultColWidth="9.140625" defaultRowHeight="15"/>
  <cols>
    <col min="1" max="1" width="55.421875" style="57" customWidth="1"/>
    <col min="2" max="5" width="20.421875" style="58" customWidth="1"/>
    <col min="6" max="6" width="20.421875" style="59" customWidth="1"/>
    <col min="7" max="7" width="19.140625" style="60" customWidth="1"/>
    <col min="8" max="8" width="18.7109375" style="60" customWidth="1"/>
    <col min="9" max="9" width="18.140625" style="60" bestFit="1" customWidth="1"/>
    <col min="10" max="10" width="19.421875" style="59" bestFit="1" customWidth="1"/>
    <col min="11" max="11" width="16.8515625" style="60" customWidth="1"/>
    <col min="12" max="12" width="18.140625" style="60" customWidth="1"/>
    <col min="13" max="13" width="18.00390625" style="60" customWidth="1"/>
    <col min="14" max="14" width="19.421875" style="59" bestFit="1" customWidth="1"/>
    <col min="15" max="16" width="18.421875" style="60" customWidth="1"/>
    <col min="17" max="17" width="18.7109375" style="60" customWidth="1"/>
    <col min="18" max="18" width="19.421875" style="59" bestFit="1" customWidth="1"/>
    <col min="19" max="19" width="18.28125" style="60" customWidth="1"/>
    <col min="20" max="20" width="17.57421875" style="60" customWidth="1"/>
    <col min="21" max="21" width="18.140625" style="60" customWidth="1"/>
    <col min="22" max="22" width="17.57421875" style="59" customWidth="1"/>
    <col min="23" max="23" width="18.00390625" style="60" customWidth="1"/>
    <col min="24" max="24" width="17.8515625" style="60" customWidth="1"/>
    <col min="25" max="25" width="18.421875" style="60" customWidth="1"/>
    <col min="26" max="26" width="19.421875" style="47" bestFit="1" customWidth="1"/>
    <col min="27" max="27" width="16.57421875" style="47" customWidth="1"/>
    <col min="28" max="28" width="17.57421875" style="47" customWidth="1"/>
    <col min="29" max="29" width="18.140625" style="47" customWidth="1"/>
    <col min="30" max="30" width="17.57421875" style="47" customWidth="1"/>
    <col min="31" max="31" width="18.28125" style="47" customWidth="1"/>
    <col min="32" max="32" width="17.8515625" style="47" customWidth="1"/>
    <col min="33" max="33" width="18.421875" style="47" customWidth="1"/>
    <col min="34" max="16384" width="9.140625" style="47" customWidth="1"/>
  </cols>
  <sheetData>
    <row r="1" spans="2:25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M1" s="30"/>
      <c r="N1" s="32"/>
      <c r="O1" s="30"/>
      <c r="P1" s="30"/>
      <c r="Q1" s="30"/>
      <c r="R1" s="32"/>
      <c r="S1" s="30"/>
      <c r="T1" s="30"/>
      <c r="U1" s="30"/>
      <c r="V1" s="32"/>
      <c r="W1" s="30"/>
      <c r="X1" s="30"/>
      <c r="Y1" s="30"/>
    </row>
    <row r="2" spans="1:33" s="29" customFormat="1" ht="15.75">
      <c r="A2" s="33"/>
      <c r="B2" s="33"/>
      <c r="C2" s="33"/>
      <c r="D2" s="33"/>
      <c r="E2" s="33"/>
      <c r="F2" s="34"/>
      <c r="G2" s="35"/>
      <c r="H2" s="35"/>
      <c r="I2" s="35"/>
      <c r="J2" s="34"/>
      <c r="K2" s="35"/>
      <c r="L2" s="35"/>
      <c r="M2" s="35"/>
      <c r="N2" s="34"/>
      <c r="O2" s="35"/>
      <c r="P2" s="35"/>
      <c r="Q2" s="35"/>
      <c r="R2" s="34"/>
      <c r="S2" s="35"/>
      <c r="Y2" s="33"/>
      <c r="AA2" s="35"/>
      <c r="AB2" s="35"/>
      <c r="AC2" s="95"/>
      <c r="AD2" s="95"/>
      <c r="AE2" s="95"/>
      <c r="AF2" s="95"/>
      <c r="AG2" s="95"/>
    </row>
    <row r="3" spans="1:33" s="29" customFormat="1" ht="15.75">
      <c r="A3" s="33"/>
      <c r="B3" s="33"/>
      <c r="C3" s="33"/>
      <c r="D3" s="33"/>
      <c r="E3" s="33"/>
      <c r="F3" s="34"/>
      <c r="G3" s="35"/>
      <c r="H3" s="35"/>
      <c r="I3" s="35"/>
      <c r="J3" s="34"/>
      <c r="K3" s="35"/>
      <c r="L3" s="35"/>
      <c r="M3" s="35"/>
      <c r="N3" s="34"/>
      <c r="O3" s="35"/>
      <c r="P3" s="35"/>
      <c r="Q3" s="35"/>
      <c r="R3" s="34"/>
      <c r="S3" s="35"/>
      <c r="Y3" s="33"/>
      <c r="AA3" s="35"/>
      <c r="AB3" s="35"/>
      <c r="AC3" s="13" t="s">
        <v>58</v>
      </c>
      <c r="AD3" s="12"/>
      <c r="AE3" s="12"/>
      <c r="AF3" s="12"/>
      <c r="AG3" s="95"/>
    </row>
    <row r="4" spans="1:33" s="42" customFormat="1" ht="15" customHeight="1">
      <c r="A4" s="36"/>
      <c r="B4" s="37"/>
      <c r="C4" s="37"/>
      <c r="D4" s="37"/>
      <c r="E4" s="37"/>
      <c r="F4" s="38"/>
      <c r="G4" s="38"/>
      <c r="H4" s="38"/>
      <c r="I4" s="39"/>
      <c r="J4" s="40"/>
      <c r="K4" s="39"/>
      <c r="L4" s="39"/>
      <c r="M4" s="39"/>
      <c r="N4" s="40"/>
      <c r="O4" s="39"/>
      <c r="P4" s="39"/>
      <c r="Q4" s="39"/>
      <c r="R4" s="40"/>
      <c r="S4" s="39"/>
      <c r="Y4" s="41"/>
      <c r="AA4" s="39"/>
      <c r="AB4" s="39"/>
      <c r="AC4" s="102" t="s">
        <v>57</v>
      </c>
      <c r="AD4" s="102"/>
      <c r="AE4" s="102"/>
      <c r="AF4" s="12"/>
      <c r="AG4" s="95"/>
    </row>
    <row r="5" spans="1:33" s="42" customFormat="1" ht="43.5" customHeight="1">
      <c r="A5" s="36"/>
      <c r="B5" s="37"/>
      <c r="C5" s="37"/>
      <c r="D5" s="37"/>
      <c r="E5" s="37"/>
      <c r="F5" s="38"/>
      <c r="G5" s="38"/>
      <c r="H5" s="38"/>
      <c r="I5" s="39"/>
      <c r="J5" s="40"/>
      <c r="K5" s="39"/>
      <c r="L5" s="39"/>
      <c r="M5" s="39"/>
      <c r="N5" s="40"/>
      <c r="O5" s="39"/>
      <c r="P5" s="39"/>
      <c r="Q5" s="39"/>
      <c r="R5" s="40"/>
      <c r="S5" s="39"/>
      <c r="Y5" s="39"/>
      <c r="AA5" s="39"/>
      <c r="AB5" s="39"/>
      <c r="AC5" s="103" t="s">
        <v>60</v>
      </c>
      <c r="AD5" s="103"/>
      <c r="AE5" s="103"/>
      <c r="AF5" s="103"/>
      <c r="AG5" s="95"/>
    </row>
    <row r="6" spans="1:25" s="29" customFormat="1" ht="15.75">
      <c r="A6" s="33"/>
      <c r="B6" s="35"/>
      <c r="C6" s="35"/>
      <c r="D6" s="35"/>
      <c r="E6" s="35"/>
      <c r="F6" s="106"/>
      <c r="G6" s="106"/>
      <c r="H6" s="106"/>
      <c r="I6" s="35"/>
      <c r="J6" s="34"/>
      <c r="K6" s="35"/>
      <c r="L6" s="35"/>
      <c r="M6" s="35"/>
      <c r="N6" s="34"/>
      <c r="O6" s="35"/>
      <c r="P6" s="35"/>
      <c r="Q6" s="35"/>
      <c r="R6" s="34"/>
      <c r="S6" s="35"/>
      <c r="T6" s="35"/>
      <c r="U6" s="35"/>
      <c r="V6" s="34"/>
      <c r="W6" s="35"/>
      <c r="X6" s="35"/>
      <c r="Y6" s="35"/>
    </row>
    <row r="7" spans="1:25" s="42" customFormat="1" ht="15.75">
      <c r="A7" s="107" t="s">
        <v>16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</row>
    <row r="8" spans="1:25" ht="18.75">
      <c r="A8" s="43"/>
      <c r="B8" s="44"/>
      <c r="C8" s="44"/>
      <c r="D8" s="44"/>
      <c r="E8" s="44"/>
      <c r="F8" s="45"/>
      <c r="G8" s="46"/>
      <c r="H8" s="46"/>
      <c r="I8" s="46"/>
      <c r="J8" s="45"/>
      <c r="K8" s="46"/>
      <c r="L8" s="46"/>
      <c r="M8" s="46"/>
      <c r="N8" s="45"/>
      <c r="O8" s="46"/>
      <c r="P8" s="46"/>
      <c r="Q8" s="46"/>
      <c r="R8" s="45"/>
      <c r="S8" s="46"/>
      <c r="T8" s="46"/>
      <c r="U8" s="46"/>
      <c r="V8" s="45"/>
      <c r="W8" s="46"/>
      <c r="X8" s="46"/>
      <c r="Y8" s="46"/>
    </row>
    <row r="9" spans="1:33" s="48" customFormat="1" ht="27" customHeight="1">
      <c r="A9" s="108" t="s">
        <v>47</v>
      </c>
      <c r="B9" s="109" t="s">
        <v>48</v>
      </c>
      <c r="C9" s="109"/>
      <c r="D9" s="109"/>
      <c r="E9" s="109"/>
      <c r="F9" s="105" t="s">
        <v>8</v>
      </c>
      <c r="G9" s="105"/>
      <c r="H9" s="105"/>
      <c r="I9" s="105"/>
      <c r="J9" s="105" t="s">
        <v>11</v>
      </c>
      <c r="K9" s="105"/>
      <c r="L9" s="105"/>
      <c r="M9" s="105"/>
      <c r="N9" s="105" t="s">
        <v>42</v>
      </c>
      <c r="O9" s="105"/>
      <c r="P9" s="105"/>
      <c r="Q9" s="105"/>
      <c r="R9" s="105" t="s">
        <v>43</v>
      </c>
      <c r="S9" s="105"/>
      <c r="T9" s="105"/>
      <c r="U9" s="105"/>
      <c r="V9" s="105" t="s">
        <v>44</v>
      </c>
      <c r="W9" s="105"/>
      <c r="X9" s="105"/>
      <c r="Y9" s="105"/>
      <c r="Z9" s="105" t="s">
        <v>45</v>
      </c>
      <c r="AA9" s="105"/>
      <c r="AB9" s="105"/>
      <c r="AC9" s="105"/>
      <c r="AD9" s="105" t="s">
        <v>46</v>
      </c>
      <c r="AE9" s="105"/>
      <c r="AF9" s="105"/>
      <c r="AG9" s="105"/>
    </row>
    <row r="10" spans="1:33" s="50" customFormat="1" ht="59.25" customHeight="1">
      <c r="A10" s="108"/>
      <c r="B10" s="85" t="s">
        <v>9</v>
      </c>
      <c r="C10" s="49" t="s">
        <v>3</v>
      </c>
      <c r="D10" s="49" t="s">
        <v>4</v>
      </c>
      <c r="E10" s="49" t="s">
        <v>6</v>
      </c>
      <c r="F10" s="86" t="s">
        <v>9</v>
      </c>
      <c r="G10" s="49" t="s">
        <v>3</v>
      </c>
      <c r="H10" s="49" t="s">
        <v>4</v>
      </c>
      <c r="I10" s="49" t="s">
        <v>6</v>
      </c>
      <c r="J10" s="86" t="s">
        <v>9</v>
      </c>
      <c r="K10" s="49" t="s">
        <v>3</v>
      </c>
      <c r="L10" s="49" t="s">
        <v>4</v>
      </c>
      <c r="M10" s="49" t="s">
        <v>6</v>
      </c>
      <c r="N10" s="86" t="s">
        <v>9</v>
      </c>
      <c r="O10" s="49" t="s">
        <v>3</v>
      </c>
      <c r="P10" s="49" t="s">
        <v>4</v>
      </c>
      <c r="Q10" s="49" t="s">
        <v>6</v>
      </c>
      <c r="R10" s="86" t="s">
        <v>9</v>
      </c>
      <c r="S10" s="49" t="s">
        <v>3</v>
      </c>
      <c r="T10" s="49" t="s">
        <v>4</v>
      </c>
      <c r="U10" s="49" t="s">
        <v>6</v>
      </c>
      <c r="V10" s="86" t="s">
        <v>9</v>
      </c>
      <c r="W10" s="49" t="s">
        <v>3</v>
      </c>
      <c r="X10" s="49" t="s">
        <v>4</v>
      </c>
      <c r="Y10" s="49" t="s">
        <v>6</v>
      </c>
      <c r="Z10" s="86" t="s">
        <v>9</v>
      </c>
      <c r="AA10" s="49" t="s">
        <v>3</v>
      </c>
      <c r="AB10" s="49" t="s">
        <v>4</v>
      </c>
      <c r="AC10" s="49" t="s">
        <v>6</v>
      </c>
      <c r="AD10" s="86" t="s">
        <v>9</v>
      </c>
      <c r="AE10" s="49" t="s">
        <v>3</v>
      </c>
      <c r="AF10" s="49" t="s">
        <v>4</v>
      </c>
      <c r="AG10" s="49" t="s">
        <v>6</v>
      </c>
    </row>
    <row r="11" spans="1:33" s="53" customFormat="1" ht="18.75">
      <c r="A11" s="87" t="s">
        <v>17</v>
      </c>
      <c r="B11" s="52">
        <f>B12</f>
        <v>11984518.379999999</v>
      </c>
      <c r="C11" s="52">
        <f aca="true" t="shared" si="0" ref="C11:AG11">C12</f>
        <v>1025408.4099999999</v>
      </c>
      <c r="D11" s="52">
        <f t="shared" si="0"/>
        <v>6655245.329999999</v>
      </c>
      <c r="E11" s="52">
        <f t="shared" si="0"/>
        <v>4303864.64</v>
      </c>
      <c r="F11" s="52">
        <f t="shared" si="0"/>
        <v>2523650.1400000006</v>
      </c>
      <c r="G11" s="52">
        <f t="shared" si="0"/>
        <v>252365.00000000003</v>
      </c>
      <c r="H11" s="52">
        <f t="shared" si="0"/>
        <v>794949.8500000001</v>
      </c>
      <c r="I11" s="52">
        <f t="shared" si="0"/>
        <v>1476335.29</v>
      </c>
      <c r="J11" s="52">
        <f t="shared" si="0"/>
        <v>3460868.24</v>
      </c>
      <c r="K11" s="52">
        <f t="shared" si="0"/>
        <v>173043.41</v>
      </c>
      <c r="L11" s="52">
        <f t="shared" si="0"/>
        <v>460295.48000000004</v>
      </c>
      <c r="M11" s="52">
        <f t="shared" si="0"/>
        <v>2827529.3499999996</v>
      </c>
      <c r="N11" s="52">
        <f t="shared" si="0"/>
        <v>750000</v>
      </c>
      <c r="O11" s="52">
        <f t="shared" si="0"/>
        <v>75000</v>
      </c>
      <c r="P11" s="52">
        <f t="shared" si="0"/>
        <v>675000</v>
      </c>
      <c r="Q11" s="52">
        <f t="shared" si="0"/>
        <v>0</v>
      </c>
      <c r="R11" s="52">
        <f t="shared" si="0"/>
        <v>1500000</v>
      </c>
      <c r="S11" s="52">
        <f t="shared" si="0"/>
        <v>150000</v>
      </c>
      <c r="T11" s="52">
        <f t="shared" si="0"/>
        <v>1350000</v>
      </c>
      <c r="U11" s="52">
        <f t="shared" si="0"/>
        <v>0</v>
      </c>
      <c r="V11" s="52">
        <f t="shared" si="0"/>
        <v>750000</v>
      </c>
      <c r="W11" s="52">
        <f t="shared" si="0"/>
        <v>75000</v>
      </c>
      <c r="X11" s="52">
        <f t="shared" si="0"/>
        <v>675000</v>
      </c>
      <c r="Y11" s="52">
        <f t="shared" si="0"/>
        <v>0</v>
      </c>
      <c r="Z11" s="52">
        <f t="shared" si="0"/>
        <v>3000000</v>
      </c>
      <c r="AA11" s="52">
        <f t="shared" si="0"/>
        <v>300000</v>
      </c>
      <c r="AB11" s="52">
        <f t="shared" si="0"/>
        <v>2700000</v>
      </c>
      <c r="AC11" s="52">
        <f t="shared" si="0"/>
        <v>0</v>
      </c>
      <c r="AD11" s="52">
        <f t="shared" si="0"/>
        <v>0</v>
      </c>
      <c r="AE11" s="52">
        <f t="shared" si="0"/>
        <v>0</v>
      </c>
      <c r="AF11" s="52">
        <f t="shared" si="0"/>
        <v>0</v>
      </c>
      <c r="AG11" s="52">
        <f t="shared" si="0"/>
        <v>0</v>
      </c>
    </row>
    <row r="12" spans="1:33" s="55" customFormat="1" ht="18.75">
      <c r="A12" s="88" t="s">
        <v>18</v>
      </c>
      <c r="B12" s="54">
        <f>SUM(B13:B29)</f>
        <v>11984518.379999999</v>
      </c>
      <c r="C12" s="54">
        <f aca="true" t="shared" si="1" ref="C12:AG12">SUM(C13:C29)</f>
        <v>1025408.4099999999</v>
      </c>
      <c r="D12" s="54">
        <f t="shared" si="1"/>
        <v>6655245.329999999</v>
      </c>
      <c r="E12" s="54">
        <f t="shared" si="1"/>
        <v>4303864.64</v>
      </c>
      <c r="F12" s="54">
        <f t="shared" si="1"/>
        <v>2523650.1400000006</v>
      </c>
      <c r="G12" s="54">
        <f t="shared" si="1"/>
        <v>252365.00000000003</v>
      </c>
      <c r="H12" s="54">
        <f t="shared" si="1"/>
        <v>794949.8500000001</v>
      </c>
      <c r="I12" s="54">
        <f t="shared" si="1"/>
        <v>1476335.29</v>
      </c>
      <c r="J12" s="54">
        <f t="shared" si="1"/>
        <v>3460868.24</v>
      </c>
      <c r="K12" s="54">
        <f t="shared" si="1"/>
        <v>173043.41</v>
      </c>
      <c r="L12" s="54">
        <f t="shared" si="1"/>
        <v>460295.48000000004</v>
      </c>
      <c r="M12" s="54">
        <f t="shared" si="1"/>
        <v>2827529.3499999996</v>
      </c>
      <c r="N12" s="54">
        <f t="shared" si="1"/>
        <v>750000</v>
      </c>
      <c r="O12" s="54">
        <f t="shared" si="1"/>
        <v>75000</v>
      </c>
      <c r="P12" s="54">
        <f t="shared" si="1"/>
        <v>675000</v>
      </c>
      <c r="Q12" s="54">
        <f t="shared" si="1"/>
        <v>0</v>
      </c>
      <c r="R12" s="54">
        <f t="shared" si="1"/>
        <v>1500000</v>
      </c>
      <c r="S12" s="54">
        <f t="shared" si="1"/>
        <v>150000</v>
      </c>
      <c r="T12" s="54">
        <f t="shared" si="1"/>
        <v>1350000</v>
      </c>
      <c r="U12" s="54">
        <f t="shared" si="1"/>
        <v>0</v>
      </c>
      <c r="V12" s="54">
        <f t="shared" si="1"/>
        <v>750000</v>
      </c>
      <c r="W12" s="54">
        <f t="shared" si="1"/>
        <v>75000</v>
      </c>
      <c r="X12" s="54">
        <f t="shared" si="1"/>
        <v>675000</v>
      </c>
      <c r="Y12" s="54">
        <f t="shared" si="1"/>
        <v>0</v>
      </c>
      <c r="Z12" s="54">
        <f t="shared" si="1"/>
        <v>3000000</v>
      </c>
      <c r="AA12" s="54">
        <f t="shared" si="1"/>
        <v>300000</v>
      </c>
      <c r="AB12" s="54">
        <f t="shared" si="1"/>
        <v>2700000</v>
      </c>
      <c r="AC12" s="54">
        <f t="shared" si="1"/>
        <v>0</v>
      </c>
      <c r="AD12" s="54">
        <f t="shared" si="1"/>
        <v>0</v>
      </c>
      <c r="AE12" s="54">
        <f t="shared" si="1"/>
        <v>0</v>
      </c>
      <c r="AF12" s="54">
        <f t="shared" si="1"/>
        <v>0</v>
      </c>
      <c r="AG12" s="54">
        <f t="shared" si="1"/>
        <v>0</v>
      </c>
    </row>
    <row r="13" spans="1:33" s="53" customFormat="1" ht="18.75" customHeight="1">
      <c r="A13" s="89" t="s">
        <v>19</v>
      </c>
      <c r="B13" s="51">
        <f>C13+D13+E13</f>
        <v>750000</v>
      </c>
      <c r="C13" s="51">
        <f aca="true" t="shared" si="2" ref="C13:E14">G13+K13+O13+S13+W13+AA13+AE13</f>
        <v>75000</v>
      </c>
      <c r="D13" s="51">
        <f t="shared" si="2"/>
        <v>675000</v>
      </c>
      <c r="E13" s="51">
        <f t="shared" si="2"/>
        <v>0</v>
      </c>
      <c r="F13" s="51">
        <v>0</v>
      </c>
      <c r="G13" s="56">
        <v>0</v>
      </c>
      <c r="H13" s="56">
        <v>0</v>
      </c>
      <c r="I13" s="56">
        <v>0</v>
      </c>
      <c r="J13" s="51">
        <f>K13+L13+M13</f>
        <v>0</v>
      </c>
      <c r="K13" s="56">
        <v>0</v>
      </c>
      <c r="L13" s="56">
        <v>0</v>
      </c>
      <c r="M13" s="56">
        <v>0</v>
      </c>
      <c r="N13" s="51">
        <f>O13+P13+Q13</f>
        <v>750000</v>
      </c>
      <c r="O13" s="56">
        <v>75000</v>
      </c>
      <c r="P13" s="56">
        <f>750000-75000</f>
        <v>675000</v>
      </c>
      <c r="Q13" s="56">
        <v>0</v>
      </c>
      <c r="R13" s="51">
        <f>S13+T13+U13</f>
        <v>0</v>
      </c>
      <c r="S13" s="56">
        <v>0</v>
      </c>
      <c r="T13" s="56">
        <v>0</v>
      </c>
      <c r="U13" s="56">
        <v>0</v>
      </c>
      <c r="V13" s="51">
        <f>W13+X13+Y13</f>
        <v>0</v>
      </c>
      <c r="W13" s="56">
        <v>0</v>
      </c>
      <c r="X13" s="56">
        <v>0</v>
      </c>
      <c r="Y13" s="56">
        <v>0</v>
      </c>
      <c r="Z13" s="51">
        <f aca="true" t="shared" si="3" ref="Z13:Z29">AA13+AB13+AC13</f>
        <v>0</v>
      </c>
      <c r="AA13" s="56">
        <v>0</v>
      </c>
      <c r="AB13" s="56">
        <v>0</v>
      </c>
      <c r="AC13" s="56">
        <v>0</v>
      </c>
      <c r="AD13" s="51">
        <f aca="true" t="shared" si="4" ref="AD13:AD29">AE13+AF13+AG13</f>
        <v>0</v>
      </c>
      <c r="AE13" s="56">
        <v>0</v>
      </c>
      <c r="AF13" s="56">
        <v>0</v>
      </c>
      <c r="AG13" s="56">
        <v>0</v>
      </c>
    </row>
    <row r="14" spans="1:33" s="53" customFormat="1" ht="18.75" customHeight="1">
      <c r="A14" s="89" t="s">
        <v>20</v>
      </c>
      <c r="B14" s="51">
        <f>C14+D14+E14</f>
        <v>750000</v>
      </c>
      <c r="C14" s="51">
        <f t="shared" si="2"/>
        <v>75000</v>
      </c>
      <c r="D14" s="51">
        <f t="shared" si="2"/>
        <v>675000</v>
      </c>
      <c r="E14" s="51">
        <f t="shared" si="2"/>
        <v>0</v>
      </c>
      <c r="F14" s="51">
        <v>0</v>
      </c>
      <c r="G14" s="56">
        <v>0</v>
      </c>
      <c r="H14" s="56">
        <v>0</v>
      </c>
      <c r="I14" s="56">
        <v>0</v>
      </c>
      <c r="J14" s="51">
        <f>K14+L14+M14</f>
        <v>0</v>
      </c>
      <c r="K14" s="56">
        <v>0</v>
      </c>
      <c r="L14" s="56">
        <v>0</v>
      </c>
      <c r="M14" s="56">
        <v>0</v>
      </c>
      <c r="N14" s="51">
        <f>O14+P14+Q14</f>
        <v>0</v>
      </c>
      <c r="O14" s="56">
        <v>0</v>
      </c>
      <c r="P14" s="56">
        <v>0</v>
      </c>
      <c r="Q14" s="56">
        <v>0</v>
      </c>
      <c r="R14" s="51">
        <f>S14+T14+U14</f>
        <v>0</v>
      </c>
      <c r="S14" s="56">
        <v>0</v>
      </c>
      <c r="T14" s="56">
        <v>0</v>
      </c>
      <c r="U14" s="56">
        <v>0</v>
      </c>
      <c r="V14" s="51">
        <f>W14+X14+Y14</f>
        <v>0</v>
      </c>
      <c r="W14" s="56">
        <v>0</v>
      </c>
      <c r="X14" s="56">
        <v>0</v>
      </c>
      <c r="Y14" s="56">
        <v>0</v>
      </c>
      <c r="Z14" s="51">
        <f>AA14+AB14+AC14</f>
        <v>750000</v>
      </c>
      <c r="AA14" s="56">
        <v>75000</v>
      </c>
      <c r="AB14" s="56">
        <v>675000</v>
      </c>
      <c r="AC14" s="56">
        <v>0</v>
      </c>
      <c r="AD14" s="51">
        <f>AE14+AF14+AG14</f>
        <v>0</v>
      </c>
      <c r="AE14" s="56">
        <v>0</v>
      </c>
      <c r="AF14" s="56">
        <v>0</v>
      </c>
      <c r="AG14" s="56">
        <v>0</v>
      </c>
    </row>
    <row r="15" spans="1:33" s="53" customFormat="1" ht="18.75" customHeight="1">
      <c r="A15" s="89" t="s">
        <v>21</v>
      </c>
      <c r="B15" s="51">
        <f aca="true" t="shared" si="5" ref="B15:B29">C15+D15+E15</f>
        <v>750000</v>
      </c>
      <c r="C15" s="51">
        <f aca="true" t="shared" si="6" ref="C15:C29">G15+K15+O15+S15+W15+AA15+AE15</f>
        <v>75000</v>
      </c>
      <c r="D15" s="51">
        <f aca="true" t="shared" si="7" ref="D15:D29">H15+L15+P15+T15+X15+AB15+AF15</f>
        <v>675000</v>
      </c>
      <c r="E15" s="51">
        <f aca="true" t="shared" si="8" ref="E15:E29">I15+M15+Q15+U15+Y15+AC15+AG15</f>
        <v>0</v>
      </c>
      <c r="F15" s="51">
        <v>0</v>
      </c>
      <c r="G15" s="56">
        <v>0</v>
      </c>
      <c r="H15" s="56">
        <v>0</v>
      </c>
      <c r="I15" s="56">
        <v>0</v>
      </c>
      <c r="J15" s="51">
        <f aca="true" t="shared" si="9" ref="J15:J29">K15+L15+M15</f>
        <v>0</v>
      </c>
      <c r="K15" s="56">
        <v>0</v>
      </c>
      <c r="L15" s="56">
        <v>0</v>
      </c>
      <c r="M15" s="56">
        <v>0</v>
      </c>
      <c r="N15" s="51">
        <f aca="true" t="shared" si="10" ref="N15:N29">O15+P15+Q15</f>
        <v>0</v>
      </c>
      <c r="O15" s="56">
        <v>0</v>
      </c>
      <c r="P15" s="56">
        <v>0</v>
      </c>
      <c r="Q15" s="56">
        <v>0</v>
      </c>
      <c r="R15" s="51">
        <f aca="true" t="shared" si="11" ref="R15:R29">S15+T15+U15</f>
        <v>0</v>
      </c>
      <c r="S15" s="56">
        <v>0</v>
      </c>
      <c r="T15" s="56">
        <v>0</v>
      </c>
      <c r="U15" s="56">
        <v>0</v>
      </c>
      <c r="V15" s="51">
        <f aca="true" t="shared" si="12" ref="V15:V29">W15+X15+Y15</f>
        <v>0</v>
      </c>
      <c r="W15" s="56">
        <v>0</v>
      </c>
      <c r="X15" s="56">
        <v>0</v>
      </c>
      <c r="Y15" s="56">
        <v>0</v>
      </c>
      <c r="Z15" s="51">
        <f t="shared" si="3"/>
        <v>750000</v>
      </c>
      <c r="AA15" s="56">
        <v>75000</v>
      </c>
      <c r="AB15" s="56">
        <v>675000</v>
      </c>
      <c r="AC15" s="56">
        <v>0</v>
      </c>
      <c r="AD15" s="51">
        <f t="shared" si="4"/>
        <v>0</v>
      </c>
      <c r="AE15" s="56">
        <v>0</v>
      </c>
      <c r="AF15" s="56">
        <v>0</v>
      </c>
      <c r="AG15" s="56">
        <v>0</v>
      </c>
    </row>
    <row r="16" spans="1:33" s="53" customFormat="1" ht="18.75" customHeight="1">
      <c r="A16" s="89" t="s">
        <v>22</v>
      </c>
      <c r="B16" s="51">
        <f>C16+D16+E16</f>
        <v>1847931.13</v>
      </c>
      <c r="C16" s="51">
        <f t="shared" si="6"/>
        <v>92396.56</v>
      </c>
      <c r="D16" s="51">
        <f t="shared" si="7"/>
        <v>245774.84</v>
      </c>
      <c r="E16" s="51">
        <f t="shared" si="8"/>
        <v>1509759.73</v>
      </c>
      <c r="F16" s="51">
        <v>0</v>
      </c>
      <c r="G16" s="56">
        <v>0</v>
      </c>
      <c r="H16" s="56">
        <v>0</v>
      </c>
      <c r="I16" s="56">
        <v>0</v>
      </c>
      <c r="J16" s="93">
        <f>K16+L16+M16</f>
        <v>1847931.13</v>
      </c>
      <c r="K16" s="56">
        <v>92396.56</v>
      </c>
      <c r="L16" s="56">
        <v>245774.84</v>
      </c>
      <c r="M16" s="56">
        <v>1509759.73</v>
      </c>
      <c r="N16" s="51">
        <f t="shared" si="10"/>
        <v>0</v>
      </c>
      <c r="O16" s="56">
        <v>0</v>
      </c>
      <c r="P16" s="56">
        <v>0</v>
      </c>
      <c r="Q16" s="56">
        <v>0</v>
      </c>
      <c r="R16" s="51">
        <f t="shared" si="11"/>
        <v>0</v>
      </c>
      <c r="S16" s="56">
        <v>0</v>
      </c>
      <c r="T16" s="56">
        <v>0</v>
      </c>
      <c r="U16" s="56">
        <v>0</v>
      </c>
      <c r="V16" s="51">
        <f t="shared" si="12"/>
        <v>0</v>
      </c>
      <c r="W16" s="56">
        <v>0</v>
      </c>
      <c r="X16" s="56">
        <v>0</v>
      </c>
      <c r="Y16" s="56">
        <v>0</v>
      </c>
      <c r="Z16" s="51">
        <f t="shared" si="3"/>
        <v>0</v>
      </c>
      <c r="AA16" s="56">
        <v>0</v>
      </c>
      <c r="AB16" s="56">
        <v>0</v>
      </c>
      <c r="AC16" s="56">
        <v>0</v>
      </c>
      <c r="AD16" s="51">
        <f t="shared" si="4"/>
        <v>0</v>
      </c>
      <c r="AE16" s="56">
        <v>0</v>
      </c>
      <c r="AF16" s="56">
        <v>0</v>
      </c>
      <c r="AG16" s="56">
        <v>0</v>
      </c>
    </row>
    <row r="17" spans="1:33" s="53" customFormat="1" ht="18.75" customHeight="1">
      <c r="A17" s="89" t="s">
        <v>23</v>
      </c>
      <c r="B17" s="51">
        <f t="shared" si="5"/>
        <v>750000</v>
      </c>
      <c r="C17" s="51">
        <f t="shared" si="6"/>
        <v>75000</v>
      </c>
      <c r="D17" s="51">
        <f t="shared" si="7"/>
        <v>675000</v>
      </c>
      <c r="E17" s="51">
        <f t="shared" si="8"/>
        <v>0</v>
      </c>
      <c r="F17" s="51">
        <v>0</v>
      </c>
      <c r="G17" s="56">
        <v>0</v>
      </c>
      <c r="H17" s="56">
        <v>0</v>
      </c>
      <c r="I17" s="56">
        <v>0</v>
      </c>
      <c r="J17" s="51">
        <f t="shared" si="9"/>
        <v>0</v>
      </c>
      <c r="K17" s="56">
        <v>0</v>
      </c>
      <c r="L17" s="56">
        <v>0</v>
      </c>
      <c r="M17" s="56">
        <v>0</v>
      </c>
      <c r="N17" s="51">
        <f t="shared" si="10"/>
        <v>0</v>
      </c>
      <c r="O17" s="56">
        <v>0</v>
      </c>
      <c r="P17" s="56">
        <v>0</v>
      </c>
      <c r="Q17" s="56">
        <v>0</v>
      </c>
      <c r="R17" s="51">
        <f t="shared" si="11"/>
        <v>750000</v>
      </c>
      <c r="S17" s="56">
        <v>75000</v>
      </c>
      <c r="T17" s="56">
        <f>750000-75000</f>
        <v>675000</v>
      </c>
      <c r="U17" s="56">
        <v>0</v>
      </c>
      <c r="V17" s="51">
        <f t="shared" si="12"/>
        <v>0</v>
      </c>
      <c r="W17" s="56">
        <v>0</v>
      </c>
      <c r="X17" s="56">
        <v>0</v>
      </c>
      <c r="Y17" s="56">
        <v>0</v>
      </c>
      <c r="Z17" s="51">
        <f t="shared" si="3"/>
        <v>0</v>
      </c>
      <c r="AA17" s="56">
        <v>0</v>
      </c>
      <c r="AB17" s="56">
        <v>0</v>
      </c>
      <c r="AC17" s="56">
        <v>0</v>
      </c>
      <c r="AD17" s="51">
        <f t="shared" si="4"/>
        <v>0</v>
      </c>
      <c r="AE17" s="56">
        <v>0</v>
      </c>
      <c r="AF17" s="56">
        <v>0</v>
      </c>
      <c r="AG17" s="56">
        <v>0</v>
      </c>
    </row>
    <row r="18" spans="1:33" s="53" customFormat="1" ht="18.75" customHeight="1">
      <c r="A18" s="89" t="s">
        <v>24</v>
      </c>
      <c r="B18" s="51">
        <f t="shared" si="5"/>
        <v>750000</v>
      </c>
      <c r="C18" s="51">
        <f t="shared" si="6"/>
        <v>75000</v>
      </c>
      <c r="D18" s="51">
        <f t="shared" si="7"/>
        <v>675000</v>
      </c>
      <c r="E18" s="51">
        <f t="shared" si="8"/>
        <v>0</v>
      </c>
      <c r="F18" s="51">
        <v>0</v>
      </c>
      <c r="G18" s="56">
        <v>0</v>
      </c>
      <c r="H18" s="56">
        <v>0</v>
      </c>
      <c r="I18" s="56">
        <v>0</v>
      </c>
      <c r="J18" s="51">
        <f t="shared" si="9"/>
        <v>0</v>
      </c>
      <c r="K18" s="56">
        <v>0</v>
      </c>
      <c r="L18" s="56">
        <v>0</v>
      </c>
      <c r="M18" s="56">
        <v>0</v>
      </c>
      <c r="N18" s="51">
        <f t="shared" si="10"/>
        <v>0</v>
      </c>
      <c r="O18" s="56">
        <v>0</v>
      </c>
      <c r="P18" s="56">
        <v>0</v>
      </c>
      <c r="Q18" s="56">
        <v>0</v>
      </c>
      <c r="R18" s="51">
        <f t="shared" si="11"/>
        <v>750000</v>
      </c>
      <c r="S18" s="56">
        <v>75000</v>
      </c>
      <c r="T18" s="56">
        <f>750000-75000</f>
        <v>675000</v>
      </c>
      <c r="U18" s="56">
        <v>0</v>
      </c>
      <c r="V18" s="51">
        <f t="shared" si="12"/>
        <v>0</v>
      </c>
      <c r="W18" s="56">
        <v>0</v>
      </c>
      <c r="X18" s="56">
        <v>0</v>
      </c>
      <c r="Y18" s="56">
        <v>0</v>
      </c>
      <c r="Z18" s="51">
        <f t="shared" si="3"/>
        <v>0</v>
      </c>
      <c r="AA18" s="56">
        <v>0</v>
      </c>
      <c r="AB18" s="56">
        <v>0</v>
      </c>
      <c r="AC18" s="56">
        <v>0</v>
      </c>
      <c r="AD18" s="51">
        <f t="shared" si="4"/>
        <v>0</v>
      </c>
      <c r="AE18" s="56">
        <v>0</v>
      </c>
      <c r="AF18" s="56">
        <v>0</v>
      </c>
      <c r="AG18" s="56">
        <v>0</v>
      </c>
    </row>
    <row r="19" spans="1:33" s="53" customFormat="1" ht="18.75" customHeight="1">
      <c r="A19" s="89" t="s">
        <v>25</v>
      </c>
      <c r="B19" s="51">
        <f t="shared" si="5"/>
        <v>27546.62</v>
      </c>
      <c r="C19" s="51">
        <f t="shared" si="6"/>
        <v>2754.65</v>
      </c>
      <c r="D19" s="51">
        <f t="shared" si="7"/>
        <v>8677.24</v>
      </c>
      <c r="E19" s="51">
        <f t="shared" si="8"/>
        <v>16114.73</v>
      </c>
      <c r="F19" s="51">
        <f>SUM(G19:I19)</f>
        <v>27546.62</v>
      </c>
      <c r="G19" s="56">
        <v>2754.65</v>
      </c>
      <c r="H19" s="56">
        <f>8677.16+0.08</f>
        <v>8677.24</v>
      </c>
      <c r="I19" s="56">
        <v>16114.73</v>
      </c>
      <c r="J19" s="51">
        <f t="shared" si="9"/>
        <v>0</v>
      </c>
      <c r="K19" s="56">
        <v>0</v>
      </c>
      <c r="L19" s="56">
        <v>0</v>
      </c>
      <c r="M19" s="56">
        <v>0</v>
      </c>
      <c r="N19" s="51">
        <f t="shared" si="10"/>
        <v>0</v>
      </c>
      <c r="O19" s="56">
        <v>0</v>
      </c>
      <c r="P19" s="56">
        <v>0</v>
      </c>
      <c r="Q19" s="56">
        <v>0</v>
      </c>
      <c r="R19" s="51">
        <f t="shared" si="11"/>
        <v>0</v>
      </c>
      <c r="S19" s="56">
        <v>0</v>
      </c>
      <c r="T19" s="56">
        <v>0</v>
      </c>
      <c r="U19" s="56">
        <v>0</v>
      </c>
      <c r="V19" s="51">
        <f t="shared" si="12"/>
        <v>0</v>
      </c>
      <c r="W19" s="56">
        <v>0</v>
      </c>
      <c r="X19" s="56">
        <v>0</v>
      </c>
      <c r="Y19" s="56">
        <v>0</v>
      </c>
      <c r="Z19" s="51">
        <f t="shared" si="3"/>
        <v>0</v>
      </c>
      <c r="AA19" s="56">
        <v>0</v>
      </c>
      <c r="AB19" s="56">
        <v>0</v>
      </c>
      <c r="AC19" s="56">
        <v>0</v>
      </c>
      <c r="AD19" s="51">
        <f t="shared" si="4"/>
        <v>0</v>
      </c>
      <c r="AE19" s="56">
        <v>0</v>
      </c>
      <c r="AF19" s="56">
        <v>0</v>
      </c>
      <c r="AG19" s="56">
        <v>0</v>
      </c>
    </row>
    <row r="20" spans="1:33" s="53" customFormat="1" ht="18.75" customHeight="1">
      <c r="A20" s="89" t="s">
        <v>26</v>
      </c>
      <c r="B20" s="51">
        <f t="shared" si="5"/>
        <v>41319.79</v>
      </c>
      <c r="C20" s="51">
        <f t="shared" si="6"/>
        <v>4131.98</v>
      </c>
      <c r="D20" s="51">
        <f t="shared" si="7"/>
        <v>13015.73</v>
      </c>
      <c r="E20" s="51">
        <f t="shared" si="8"/>
        <v>24172.08</v>
      </c>
      <c r="F20" s="51">
        <f>SUM(G20:I20)</f>
        <v>41319.79</v>
      </c>
      <c r="G20" s="56">
        <v>4131.98</v>
      </c>
      <c r="H20" s="56">
        <v>13015.73</v>
      </c>
      <c r="I20" s="56">
        <v>24172.08</v>
      </c>
      <c r="J20" s="51">
        <f t="shared" si="9"/>
        <v>0</v>
      </c>
      <c r="K20" s="56">
        <v>0</v>
      </c>
      <c r="L20" s="56">
        <v>0</v>
      </c>
      <c r="M20" s="56">
        <v>0</v>
      </c>
      <c r="N20" s="51">
        <f t="shared" si="10"/>
        <v>0</v>
      </c>
      <c r="O20" s="56">
        <v>0</v>
      </c>
      <c r="P20" s="56">
        <v>0</v>
      </c>
      <c r="Q20" s="56">
        <v>0</v>
      </c>
      <c r="R20" s="51">
        <f t="shared" si="11"/>
        <v>0</v>
      </c>
      <c r="S20" s="56">
        <v>0</v>
      </c>
      <c r="T20" s="56">
        <v>0</v>
      </c>
      <c r="U20" s="56">
        <v>0</v>
      </c>
      <c r="V20" s="51">
        <f t="shared" si="12"/>
        <v>0</v>
      </c>
      <c r="W20" s="56">
        <v>0</v>
      </c>
      <c r="X20" s="56">
        <v>0</v>
      </c>
      <c r="Y20" s="56">
        <v>0</v>
      </c>
      <c r="Z20" s="51">
        <f t="shared" si="3"/>
        <v>0</v>
      </c>
      <c r="AA20" s="56">
        <v>0</v>
      </c>
      <c r="AB20" s="56">
        <v>0</v>
      </c>
      <c r="AC20" s="56">
        <v>0</v>
      </c>
      <c r="AD20" s="51">
        <f t="shared" si="4"/>
        <v>0</v>
      </c>
      <c r="AE20" s="56">
        <v>0</v>
      </c>
      <c r="AF20" s="56">
        <v>0</v>
      </c>
      <c r="AG20" s="56">
        <v>0</v>
      </c>
    </row>
    <row r="21" spans="1:33" s="53" customFormat="1" ht="18.75" customHeight="1">
      <c r="A21" s="89" t="s">
        <v>27</v>
      </c>
      <c r="B21" s="51">
        <f t="shared" si="5"/>
        <v>2395845.4400000004</v>
      </c>
      <c r="C21" s="51">
        <f t="shared" si="6"/>
        <v>239584.54</v>
      </c>
      <c r="D21" s="51">
        <f t="shared" si="7"/>
        <v>754691.31</v>
      </c>
      <c r="E21" s="51">
        <f t="shared" si="8"/>
        <v>1401569.59</v>
      </c>
      <c r="F21" s="51">
        <f>SUM(G21:I21)</f>
        <v>2395845.4400000004</v>
      </c>
      <c r="G21" s="56">
        <f>239584.54</f>
        <v>239584.54</v>
      </c>
      <c r="H21" s="56">
        <v>754691.31</v>
      </c>
      <c r="I21" s="56">
        <v>1401569.59</v>
      </c>
      <c r="J21" s="51">
        <f t="shared" si="9"/>
        <v>0</v>
      </c>
      <c r="K21" s="56">
        <v>0</v>
      </c>
      <c r="L21" s="56">
        <v>0</v>
      </c>
      <c r="M21" s="56">
        <v>0</v>
      </c>
      <c r="N21" s="51">
        <f t="shared" si="10"/>
        <v>0</v>
      </c>
      <c r="O21" s="56">
        <v>0</v>
      </c>
      <c r="P21" s="56">
        <v>0</v>
      </c>
      <c r="Q21" s="56">
        <v>0</v>
      </c>
      <c r="R21" s="51">
        <f t="shared" si="11"/>
        <v>0</v>
      </c>
      <c r="S21" s="56">
        <v>0</v>
      </c>
      <c r="T21" s="56">
        <v>0</v>
      </c>
      <c r="U21" s="56">
        <v>0</v>
      </c>
      <c r="V21" s="51">
        <f t="shared" si="12"/>
        <v>0</v>
      </c>
      <c r="W21" s="56">
        <v>0</v>
      </c>
      <c r="X21" s="56">
        <v>0</v>
      </c>
      <c r="Y21" s="56">
        <v>0</v>
      </c>
      <c r="Z21" s="51">
        <f t="shared" si="3"/>
        <v>0</v>
      </c>
      <c r="AA21" s="56">
        <v>0</v>
      </c>
      <c r="AB21" s="56">
        <v>0</v>
      </c>
      <c r="AC21" s="56">
        <v>0</v>
      </c>
      <c r="AD21" s="51">
        <f t="shared" si="4"/>
        <v>0</v>
      </c>
      <c r="AE21" s="56">
        <v>0</v>
      </c>
      <c r="AF21" s="56">
        <v>0</v>
      </c>
      <c r="AG21" s="56">
        <v>0</v>
      </c>
    </row>
    <row r="22" spans="1:33" s="53" customFormat="1" ht="18.75" customHeight="1">
      <c r="A22" s="89" t="s">
        <v>28</v>
      </c>
      <c r="B22" s="51">
        <f t="shared" si="5"/>
        <v>11535.71</v>
      </c>
      <c r="C22" s="51">
        <f t="shared" si="6"/>
        <v>1153.57</v>
      </c>
      <c r="D22" s="51">
        <f t="shared" si="7"/>
        <v>3633.76</v>
      </c>
      <c r="E22" s="51">
        <f t="shared" si="8"/>
        <v>6748.38</v>
      </c>
      <c r="F22" s="51">
        <f>SUM(G22:I22)</f>
        <v>11535.71</v>
      </c>
      <c r="G22" s="56">
        <v>1153.57</v>
      </c>
      <c r="H22" s="56">
        <v>3633.76</v>
      </c>
      <c r="I22" s="56">
        <v>6748.38</v>
      </c>
      <c r="J22" s="51">
        <f t="shared" si="9"/>
        <v>0</v>
      </c>
      <c r="K22" s="56">
        <v>0</v>
      </c>
      <c r="L22" s="56">
        <v>0</v>
      </c>
      <c r="M22" s="56">
        <v>0</v>
      </c>
      <c r="N22" s="51">
        <f t="shared" si="10"/>
        <v>0</v>
      </c>
      <c r="O22" s="56">
        <v>0</v>
      </c>
      <c r="P22" s="56">
        <v>0</v>
      </c>
      <c r="Q22" s="56">
        <v>0</v>
      </c>
      <c r="R22" s="51">
        <f t="shared" si="11"/>
        <v>0</v>
      </c>
      <c r="S22" s="56">
        <v>0</v>
      </c>
      <c r="T22" s="56">
        <v>0</v>
      </c>
      <c r="U22" s="56">
        <v>0</v>
      </c>
      <c r="V22" s="51">
        <f t="shared" si="12"/>
        <v>0</v>
      </c>
      <c r="W22" s="56">
        <v>0</v>
      </c>
      <c r="X22" s="56">
        <v>0</v>
      </c>
      <c r="Y22" s="56">
        <v>0</v>
      </c>
      <c r="Z22" s="51">
        <f t="shared" si="3"/>
        <v>0</v>
      </c>
      <c r="AA22" s="56">
        <v>0</v>
      </c>
      <c r="AB22" s="56">
        <v>0</v>
      </c>
      <c r="AC22" s="56">
        <v>0</v>
      </c>
      <c r="AD22" s="51">
        <f t="shared" si="4"/>
        <v>0</v>
      </c>
      <c r="AE22" s="56">
        <v>0</v>
      </c>
      <c r="AF22" s="56">
        <v>0</v>
      </c>
      <c r="AG22" s="56">
        <v>0</v>
      </c>
    </row>
    <row r="23" spans="1:33" s="53" customFormat="1" ht="18.75" customHeight="1">
      <c r="A23" s="89" t="s">
        <v>29</v>
      </c>
      <c r="B23" s="51">
        <f t="shared" si="5"/>
        <v>47402.58</v>
      </c>
      <c r="C23" s="51">
        <f t="shared" si="6"/>
        <v>4740.26</v>
      </c>
      <c r="D23" s="51">
        <f t="shared" si="7"/>
        <v>14931.81</v>
      </c>
      <c r="E23" s="51">
        <f t="shared" si="8"/>
        <v>27730.51</v>
      </c>
      <c r="F23" s="51">
        <f>SUM(G23:I23)</f>
        <v>47402.58</v>
      </c>
      <c r="G23" s="56">
        <v>4740.26</v>
      </c>
      <c r="H23" s="56">
        <v>14931.81</v>
      </c>
      <c r="I23" s="56">
        <v>27730.51</v>
      </c>
      <c r="J23" s="51">
        <f t="shared" si="9"/>
        <v>0</v>
      </c>
      <c r="K23" s="56">
        <v>0</v>
      </c>
      <c r="L23" s="56">
        <v>0</v>
      </c>
      <c r="M23" s="56">
        <v>0</v>
      </c>
      <c r="N23" s="51">
        <f t="shared" si="10"/>
        <v>0</v>
      </c>
      <c r="O23" s="56">
        <v>0</v>
      </c>
      <c r="P23" s="56">
        <v>0</v>
      </c>
      <c r="Q23" s="56">
        <v>0</v>
      </c>
      <c r="R23" s="51">
        <f t="shared" si="11"/>
        <v>0</v>
      </c>
      <c r="S23" s="56">
        <v>0</v>
      </c>
      <c r="T23" s="56">
        <v>0</v>
      </c>
      <c r="U23" s="56">
        <v>0</v>
      </c>
      <c r="V23" s="51">
        <f t="shared" si="12"/>
        <v>0</v>
      </c>
      <c r="W23" s="56">
        <v>0</v>
      </c>
      <c r="X23" s="56">
        <v>0</v>
      </c>
      <c r="Y23" s="56">
        <v>0</v>
      </c>
      <c r="Z23" s="51">
        <f t="shared" si="3"/>
        <v>0</v>
      </c>
      <c r="AA23" s="56">
        <v>0</v>
      </c>
      <c r="AB23" s="56">
        <v>0</v>
      </c>
      <c r="AC23" s="56">
        <v>0</v>
      </c>
      <c r="AD23" s="51">
        <f t="shared" si="4"/>
        <v>0</v>
      </c>
      <c r="AE23" s="56">
        <v>0</v>
      </c>
      <c r="AF23" s="56">
        <v>0</v>
      </c>
      <c r="AG23" s="56">
        <v>0</v>
      </c>
    </row>
    <row r="24" spans="1:33" s="53" customFormat="1" ht="16.5" customHeight="1">
      <c r="A24" s="89" t="s">
        <v>30</v>
      </c>
      <c r="B24" s="51">
        <f t="shared" si="5"/>
        <v>750000</v>
      </c>
      <c r="C24" s="51">
        <f t="shared" si="6"/>
        <v>75000</v>
      </c>
      <c r="D24" s="51">
        <f t="shared" si="7"/>
        <v>675000</v>
      </c>
      <c r="E24" s="51">
        <f t="shared" si="8"/>
        <v>0</v>
      </c>
      <c r="F24" s="51">
        <v>0</v>
      </c>
      <c r="G24" s="56">
        <v>0</v>
      </c>
      <c r="H24" s="56">
        <v>0</v>
      </c>
      <c r="I24" s="56">
        <v>0</v>
      </c>
      <c r="J24" s="51">
        <f t="shared" si="9"/>
        <v>0</v>
      </c>
      <c r="K24" s="56">
        <v>0</v>
      </c>
      <c r="L24" s="56">
        <v>0</v>
      </c>
      <c r="M24" s="56">
        <v>0</v>
      </c>
      <c r="N24" s="51">
        <f t="shared" si="10"/>
        <v>0</v>
      </c>
      <c r="O24" s="56">
        <v>0</v>
      </c>
      <c r="P24" s="56">
        <v>0</v>
      </c>
      <c r="Q24" s="56">
        <v>0</v>
      </c>
      <c r="R24" s="51">
        <f t="shared" si="11"/>
        <v>0</v>
      </c>
      <c r="S24" s="56">
        <v>0</v>
      </c>
      <c r="T24" s="56">
        <v>0</v>
      </c>
      <c r="U24" s="56">
        <v>0</v>
      </c>
      <c r="V24" s="51">
        <f t="shared" si="12"/>
        <v>0</v>
      </c>
      <c r="W24" s="56">
        <v>0</v>
      </c>
      <c r="X24" s="56">
        <v>0</v>
      </c>
      <c r="Y24" s="56">
        <v>0</v>
      </c>
      <c r="Z24" s="51">
        <f t="shared" si="3"/>
        <v>750000</v>
      </c>
      <c r="AA24" s="56">
        <v>75000</v>
      </c>
      <c r="AB24" s="56">
        <f>750000-75000</f>
        <v>675000</v>
      </c>
      <c r="AC24" s="56">
        <v>0</v>
      </c>
      <c r="AD24" s="51">
        <f t="shared" si="4"/>
        <v>0</v>
      </c>
      <c r="AE24" s="56">
        <v>0</v>
      </c>
      <c r="AF24" s="56">
        <v>0</v>
      </c>
      <c r="AG24" s="56">
        <v>0</v>
      </c>
    </row>
    <row r="25" spans="1:33" s="53" customFormat="1" ht="18.75" customHeight="1">
      <c r="A25" s="89" t="s">
        <v>31</v>
      </c>
      <c r="B25" s="51">
        <f t="shared" si="5"/>
        <v>750000</v>
      </c>
      <c r="C25" s="51">
        <f t="shared" si="6"/>
        <v>75000</v>
      </c>
      <c r="D25" s="51">
        <f t="shared" si="7"/>
        <v>675000</v>
      </c>
      <c r="E25" s="51">
        <f t="shared" si="8"/>
        <v>0</v>
      </c>
      <c r="F25" s="51">
        <v>0</v>
      </c>
      <c r="G25" s="56">
        <v>0</v>
      </c>
      <c r="H25" s="56">
        <v>0</v>
      </c>
      <c r="I25" s="56">
        <v>0</v>
      </c>
      <c r="J25" s="51">
        <f t="shared" si="9"/>
        <v>0</v>
      </c>
      <c r="K25" s="56">
        <v>0</v>
      </c>
      <c r="L25" s="56">
        <v>0</v>
      </c>
      <c r="M25" s="56">
        <v>0</v>
      </c>
      <c r="N25" s="51">
        <f t="shared" si="10"/>
        <v>0</v>
      </c>
      <c r="O25" s="56">
        <v>0</v>
      </c>
      <c r="P25" s="56">
        <v>0</v>
      </c>
      <c r="Q25" s="56">
        <v>0</v>
      </c>
      <c r="R25" s="51">
        <f t="shared" si="11"/>
        <v>0</v>
      </c>
      <c r="S25" s="56">
        <v>0</v>
      </c>
      <c r="T25" s="56">
        <v>0</v>
      </c>
      <c r="U25" s="56">
        <v>0</v>
      </c>
      <c r="V25" s="51">
        <f t="shared" si="12"/>
        <v>0</v>
      </c>
      <c r="W25" s="56">
        <v>0</v>
      </c>
      <c r="X25" s="56">
        <v>0</v>
      </c>
      <c r="Y25" s="56">
        <v>0</v>
      </c>
      <c r="Z25" s="51">
        <f t="shared" si="3"/>
        <v>750000</v>
      </c>
      <c r="AA25" s="56">
        <v>75000</v>
      </c>
      <c r="AB25" s="56">
        <f>750000-75000</f>
        <v>675000</v>
      </c>
      <c r="AC25" s="56">
        <v>0</v>
      </c>
      <c r="AD25" s="51">
        <f t="shared" si="4"/>
        <v>0</v>
      </c>
      <c r="AE25" s="56">
        <v>0</v>
      </c>
      <c r="AF25" s="56">
        <v>0</v>
      </c>
      <c r="AG25" s="56">
        <v>0</v>
      </c>
    </row>
    <row r="26" spans="1:33" s="53" customFormat="1" ht="18.75" customHeight="1">
      <c r="A26" s="89" t="s">
        <v>32</v>
      </c>
      <c r="B26" s="51">
        <f t="shared" si="5"/>
        <v>750000</v>
      </c>
      <c r="C26" s="51">
        <f t="shared" si="6"/>
        <v>75000</v>
      </c>
      <c r="D26" s="51">
        <f t="shared" si="7"/>
        <v>675000</v>
      </c>
      <c r="E26" s="51">
        <f t="shared" si="8"/>
        <v>0</v>
      </c>
      <c r="F26" s="51">
        <v>0</v>
      </c>
      <c r="G26" s="56">
        <v>0</v>
      </c>
      <c r="H26" s="56">
        <v>0</v>
      </c>
      <c r="I26" s="56">
        <v>0</v>
      </c>
      <c r="J26" s="51">
        <v>0</v>
      </c>
      <c r="K26" s="56">
        <v>0</v>
      </c>
      <c r="L26" s="56">
        <v>0</v>
      </c>
      <c r="M26" s="56">
        <v>0</v>
      </c>
      <c r="N26" s="51">
        <f t="shared" si="10"/>
        <v>0</v>
      </c>
      <c r="O26" s="56">
        <v>0</v>
      </c>
      <c r="P26" s="56">
        <v>0</v>
      </c>
      <c r="Q26" s="56">
        <v>0</v>
      </c>
      <c r="R26" s="51">
        <f t="shared" si="11"/>
        <v>0</v>
      </c>
      <c r="S26" s="56">
        <v>0</v>
      </c>
      <c r="T26" s="56">
        <v>0</v>
      </c>
      <c r="U26" s="56">
        <v>0</v>
      </c>
      <c r="V26" s="51">
        <f t="shared" si="12"/>
        <v>750000</v>
      </c>
      <c r="W26" s="56">
        <v>75000</v>
      </c>
      <c r="X26" s="56">
        <f>750000-75000</f>
        <v>675000</v>
      </c>
      <c r="Y26" s="56">
        <v>0</v>
      </c>
      <c r="Z26" s="51">
        <f t="shared" si="3"/>
        <v>0</v>
      </c>
      <c r="AA26" s="56">
        <v>0</v>
      </c>
      <c r="AB26" s="56">
        <v>0</v>
      </c>
      <c r="AC26" s="56">
        <v>0</v>
      </c>
      <c r="AD26" s="51">
        <f t="shared" si="4"/>
        <v>0</v>
      </c>
      <c r="AE26" s="56">
        <v>0</v>
      </c>
      <c r="AF26" s="56">
        <v>0</v>
      </c>
      <c r="AG26" s="56">
        <v>0</v>
      </c>
    </row>
    <row r="27" spans="1:33" s="53" customFormat="1" ht="18.75" customHeight="1">
      <c r="A27" s="89" t="s">
        <v>33</v>
      </c>
      <c r="B27" s="51">
        <f t="shared" si="5"/>
        <v>812136.66</v>
      </c>
      <c r="C27" s="51">
        <f t="shared" si="6"/>
        <v>40606.83</v>
      </c>
      <c r="D27" s="51">
        <f t="shared" si="7"/>
        <v>108014.18</v>
      </c>
      <c r="E27" s="51">
        <f t="shared" si="8"/>
        <v>663515.65</v>
      </c>
      <c r="F27" s="51">
        <v>0</v>
      </c>
      <c r="G27" s="56">
        <v>0</v>
      </c>
      <c r="H27" s="56">
        <v>0</v>
      </c>
      <c r="I27" s="56">
        <v>0</v>
      </c>
      <c r="J27" s="93">
        <f>K27+L27+M27</f>
        <v>812136.66</v>
      </c>
      <c r="K27" s="56">
        <v>40606.83</v>
      </c>
      <c r="L27" s="56">
        <v>108014.18</v>
      </c>
      <c r="M27" s="56">
        <v>663515.65</v>
      </c>
      <c r="N27" s="51">
        <f t="shared" si="10"/>
        <v>0</v>
      </c>
      <c r="O27" s="56">
        <v>0</v>
      </c>
      <c r="P27" s="56">
        <v>0</v>
      </c>
      <c r="Q27" s="56">
        <v>0</v>
      </c>
      <c r="R27" s="51">
        <f t="shared" si="11"/>
        <v>0</v>
      </c>
      <c r="S27" s="56">
        <v>0</v>
      </c>
      <c r="T27" s="56">
        <v>0</v>
      </c>
      <c r="U27" s="56">
        <v>0</v>
      </c>
      <c r="V27" s="51">
        <f t="shared" si="12"/>
        <v>0</v>
      </c>
      <c r="W27" s="56">
        <v>0</v>
      </c>
      <c r="X27" s="56">
        <v>0</v>
      </c>
      <c r="Y27" s="56">
        <v>0</v>
      </c>
      <c r="Z27" s="51">
        <f t="shared" si="3"/>
        <v>0</v>
      </c>
      <c r="AA27" s="56">
        <v>0</v>
      </c>
      <c r="AB27" s="56">
        <v>0</v>
      </c>
      <c r="AC27" s="56">
        <v>0</v>
      </c>
      <c r="AD27" s="51">
        <f t="shared" si="4"/>
        <v>0</v>
      </c>
      <c r="AE27" s="56">
        <v>0</v>
      </c>
      <c r="AF27" s="56">
        <v>0</v>
      </c>
      <c r="AG27" s="56">
        <v>0</v>
      </c>
    </row>
    <row r="28" spans="1:33" s="53" customFormat="1" ht="18.75" customHeight="1">
      <c r="A28" s="89" t="s">
        <v>34</v>
      </c>
      <c r="B28" s="51">
        <f t="shared" si="5"/>
        <v>0</v>
      </c>
      <c r="C28" s="51">
        <f t="shared" si="6"/>
        <v>0</v>
      </c>
      <c r="D28" s="51">
        <f t="shared" si="7"/>
        <v>0</v>
      </c>
      <c r="E28" s="51">
        <f t="shared" si="8"/>
        <v>0</v>
      </c>
      <c r="F28" s="51">
        <v>0</v>
      </c>
      <c r="G28" s="56">
        <v>0</v>
      </c>
      <c r="H28" s="56">
        <v>0</v>
      </c>
      <c r="I28" s="56">
        <v>0</v>
      </c>
      <c r="J28" s="51">
        <v>0</v>
      </c>
      <c r="K28" s="56">
        <v>0</v>
      </c>
      <c r="L28" s="56">
        <v>0</v>
      </c>
      <c r="M28" s="56">
        <v>0</v>
      </c>
      <c r="N28" s="51">
        <f t="shared" si="10"/>
        <v>0</v>
      </c>
      <c r="O28" s="56">
        <v>0</v>
      </c>
      <c r="P28" s="56">
        <v>0</v>
      </c>
      <c r="Q28" s="56">
        <v>0</v>
      </c>
      <c r="R28" s="51">
        <f t="shared" si="11"/>
        <v>0</v>
      </c>
      <c r="S28" s="56">
        <v>0</v>
      </c>
      <c r="T28" s="56">
        <v>0</v>
      </c>
      <c r="U28" s="56">
        <v>0</v>
      </c>
      <c r="V28" s="51">
        <f t="shared" si="12"/>
        <v>0</v>
      </c>
      <c r="W28" s="56">
        <v>0</v>
      </c>
      <c r="X28" s="56">
        <v>0</v>
      </c>
      <c r="Y28" s="56">
        <v>0</v>
      </c>
      <c r="Z28" s="51">
        <f t="shared" si="3"/>
        <v>0</v>
      </c>
      <c r="AA28" s="56">
        <v>0</v>
      </c>
      <c r="AB28" s="56">
        <v>0</v>
      </c>
      <c r="AC28" s="56">
        <v>0</v>
      </c>
      <c r="AD28" s="51">
        <f t="shared" si="4"/>
        <v>0</v>
      </c>
      <c r="AE28" s="56">
        <v>0</v>
      </c>
      <c r="AF28" s="56">
        <v>0</v>
      </c>
      <c r="AG28" s="56">
        <v>0</v>
      </c>
    </row>
    <row r="29" spans="1:33" s="53" customFormat="1" ht="18.75" customHeight="1">
      <c r="A29" s="89" t="s">
        <v>35</v>
      </c>
      <c r="B29" s="51">
        <f t="shared" si="5"/>
        <v>800800.45</v>
      </c>
      <c r="C29" s="51">
        <f t="shared" si="6"/>
        <v>40040.02</v>
      </c>
      <c r="D29" s="51">
        <f t="shared" si="7"/>
        <v>106506.46</v>
      </c>
      <c r="E29" s="51">
        <f t="shared" si="8"/>
        <v>654253.97</v>
      </c>
      <c r="F29" s="51">
        <v>0</v>
      </c>
      <c r="G29" s="56">
        <v>0</v>
      </c>
      <c r="H29" s="56">
        <v>0</v>
      </c>
      <c r="I29" s="56">
        <v>0</v>
      </c>
      <c r="J29" s="93">
        <f>K29+L29+M29</f>
        <v>800800.45</v>
      </c>
      <c r="K29" s="56">
        <v>40040.02</v>
      </c>
      <c r="L29" s="56">
        <v>106506.46</v>
      </c>
      <c r="M29" s="56">
        <v>654253.97</v>
      </c>
      <c r="N29" s="51">
        <f t="shared" si="10"/>
        <v>0</v>
      </c>
      <c r="O29" s="56">
        <v>0</v>
      </c>
      <c r="P29" s="56">
        <v>0</v>
      </c>
      <c r="Q29" s="56">
        <v>0</v>
      </c>
      <c r="R29" s="51">
        <f t="shared" si="11"/>
        <v>0</v>
      </c>
      <c r="S29" s="56">
        <v>0</v>
      </c>
      <c r="T29" s="56">
        <v>0</v>
      </c>
      <c r="U29" s="56">
        <v>0</v>
      </c>
      <c r="V29" s="51">
        <f t="shared" si="12"/>
        <v>0</v>
      </c>
      <c r="W29" s="56">
        <v>0</v>
      </c>
      <c r="X29" s="56">
        <v>0</v>
      </c>
      <c r="Y29" s="56">
        <v>0</v>
      </c>
      <c r="Z29" s="51">
        <f t="shared" si="3"/>
        <v>0</v>
      </c>
      <c r="AA29" s="56">
        <v>0</v>
      </c>
      <c r="AB29" s="56">
        <v>0</v>
      </c>
      <c r="AC29" s="56">
        <v>0</v>
      </c>
      <c r="AD29" s="51">
        <f t="shared" si="4"/>
        <v>0</v>
      </c>
      <c r="AE29" s="56">
        <v>0</v>
      </c>
      <c r="AF29" s="56">
        <v>0</v>
      </c>
      <c r="AG29" s="56">
        <v>0</v>
      </c>
    </row>
    <row r="30" spans="1:25" ht="33.75" customHeight="1">
      <c r="A30" s="111" t="s">
        <v>50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46"/>
      <c r="N30" s="45"/>
      <c r="O30" s="46"/>
      <c r="P30" s="46"/>
      <c r="Q30" s="46"/>
      <c r="R30" s="45"/>
      <c r="S30" s="46"/>
      <c r="T30" s="46"/>
      <c r="U30" s="46"/>
      <c r="V30" s="45"/>
      <c r="W30" s="46"/>
      <c r="X30" s="46"/>
      <c r="Y30" s="46"/>
    </row>
    <row r="31" spans="1:12" ht="42.75" customHeight="1">
      <c r="A31" s="110" t="s">
        <v>49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</row>
    <row r="38" spans="1:22" s="60" customFormat="1" ht="18.75">
      <c r="A38" s="57"/>
      <c r="B38" s="58"/>
      <c r="C38" s="58"/>
      <c r="D38" s="58"/>
      <c r="E38" s="58"/>
      <c r="F38" s="59"/>
      <c r="J38" s="59"/>
      <c r="N38" s="59"/>
      <c r="R38" s="59"/>
      <c r="V38" s="59"/>
    </row>
    <row r="39" spans="1:22" s="60" customFormat="1" ht="18.75">
      <c r="A39" s="57"/>
      <c r="B39" s="58"/>
      <c r="C39" s="58"/>
      <c r="D39" s="58"/>
      <c r="E39" s="58"/>
      <c r="F39" s="59"/>
      <c r="J39" s="59"/>
      <c r="N39" s="59"/>
      <c r="R39" s="59"/>
      <c r="V39" s="59"/>
    </row>
    <row r="40" spans="1:22" s="60" customFormat="1" ht="18.75">
      <c r="A40" s="57"/>
      <c r="B40" s="58"/>
      <c r="C40" s="58"/>
      <c r="D40" s="58"/>
      <c r="E40" s="58"/>
      <c r="F40" s="59"/>
      <c r="J40" s="59"/>
      <c r="N40" s="59"/>
      <c r="R40" s="59"/>
      <c r="V40" s="59"/>
    </row>
    <row r="41" spans="1:22" s="60" customFormat="1" ht="18.75">
      <c r="A41" s="57"/>
      <c r="B41" s="58"/>
      <c r="C41" s="58"/>
      <c r="D41" s="58"/>
      <c r="E41" s="58"/>
      <c r="F41" s="59"/>
      <c r="J41" s="59"/>
      <c r="N41" s="59"/>
      <c r="R41" s="59"/>
      <c r="V41" s="59"/>
    </row>
    <row r="42" spans="1:22" s="60" customFormat="1" ht="18.75">
      <c r="A42" s="57"/>
      <c r="B42" s="58"/>
      <c r="C42" s="58"/>
      <c r="D42" s="58"/>
      <c r="E42" s="58"/>
      <c r="F42" s="59"/>
      <c r="J42" s="59"/>
      <c r="N42" s="59"/>
      <c r="R42" s="59"/>
      <c r="V42" s="59"/>
    </row>
    <row r="43" spans="1:22" s="60" customFormat="1" ht="18.75">
      <c r="A43" s="57"/>
      <c r="B43" s="58"/>
      <c r="C43" s="58"/>
      <c r="D43" s="58"/>
      <c r="E43" s="58"/>
      <c r="F43" s="59"/>
      <c r="J43" s="59"/>
      <c r="N43" s="59"/>
      <c r="R43" s="59"/>
      <c r="V43" s="59"/>
    </row>
    <row r="44" spans="1:22" s="60" customFormat="1" ht="18.75">
      <c r="A44" s="57"/>
      <c r="B44" s="58"/>
      <c r="C44" s="58"/>
      <c r="D44" s="58"/>
      <c r="E44" s="58"/>
      <c r="F44" s="59"/>
      <c r="J44" s="59"/>
      <c r="N44" s="59"/>
      <c r="R44" s="59"/>
      <c r="V44" s="59"/>
    </row>
    <row r="45" spans="1:22" s="60" customFormat="1" ht="18.75">
      <c r="A45" s="57"/>
      <c r="B45" s="58"/>
      <c r="C45" s="58"/>
      <c r="D45" s="58"/>
      <c r="E45" s="58"/>
      <c r="F45" s="59"/>
      <c r="J45" s="59"/>
      <c r="N45" s="59"/>
      <c r="R45" s="59"/>
      <c r="V45" s="59"/>
    </row>
    <row r="46" spans="1:22" s="60" customFormat="1" ht="18.75">
      <c r="A46" s="57"/>
      <c r="B46" s="58"/>
      <c r="C46" s="58"/>
      <c r="D46" s="58"/>
      <c r="E46" s="58"/>
      <c r="F46" s="59"/>
      <c r="J46" s="59"/>
      <c r="N46" s="59"/>
      <c r="R46" s="59"/>
      <c r="V46" s="59"/>
    </row>
    <row r="47" spans="1:22" s="60" customFormat="1" ht="18.75">
      <c r="A47" s="57"/>
      <c r="B47" s="58"/>
      <c r="C47" s="58"/>
      <c r="D47" s="58"/>
      <c r="E47" s="58"/>
      <c r="F47" s="59"/>
      <c r="J47" s="59"/>
      <c r="N47" s="59"/>
      <c r="R47" s="59"/>
      <c r="V47" s="59"/>
    </row>
    <row r="48" spans="1:22" s="60" customFormat="1" ht="18.75">
      <c r="A48" s="57"/>
      <c r="B48" s="58"/>
      <c r="C48" s="58"/>
      <c r="D48" s="58"/>
      <c r="E48" s="58"/>
      <c r="F48" s="59"/>
      <c r="J48" s="59"/>
      <c r="N48" s="59"/>
      <c r="R48" s="59"/>
      <c r="V48" s="59"/>
    </row>
    <row r="49" spans="1:22" s="60" customFormat="1" ht="18.75">
      <c r="A49" s="57"/>
      <c r="B49" s="58"/>
      <c r="C49" s="58"/>
      <c r="D49" s="58"/>
      <c r="E49" s="58"/>
      <c r="F49" s="59"/>
      <c r="J49" s="59"/>
      <c r="N49" s="59"/>
      <c r="R49" s="59"/>
      <c r="V49" s="59"/>
    </row>
    <row r="50" spans="1:22" s="60" customFormat="1" ht="18.75">
      <c r="A50" s="57"/>
      <c r="B50" s="58"/>
      <c r="C50" s="58"/>
      <c r="D50" s="58"/>
      <c r="E50" s="58"/>
      <c r="F50" s="59"/>
      <c r="J50" s="59"/>
      <c r="N50" s="59"/>
      <c r="R50" s="59"/>
      <c r="V50" s="59"/>
    </row>
    <row r="51" spans="1:22" s="60" customFormat="1" ht="18.75">
      <c r="A51" s="57"/>
      <c r="B51" s="58"/>
      <c r="C51" s="58"/>
      <c r="D51" s="58"/>
      <c r="E51" s="58"/>
      <c r="F51" s="59"/>
      <c r="J51" s="59"/>
      <c r="N51" s="59"/>
      <c r="R51" s="59"/>
      <c r="V51" s="59"/>
    </row>
    <row r="52" spans="1:22" s="60" customFormat="1" ht="18.75">
      <c r="A52" s="57"/>
      <c r="B52" s="58"/>
      <c r="C52" s="58"/>
      <c r="D52" s="58"/>
      <c r="E52" s="58"/>
      <c r="F52" s="59"/>
      <c r="J52" s="59"/>
      <c r="N52" s="59"/>
      <c r="R52" s="59"/>
      <c r="V52" s="59"/>
    </row>
    <row r="53" spans="1:22" s="60" customFormat="1" ht="18.75">
      <c r="A53" s="57"/>
      <c r="B53" s="58"/>
      <c r="C53" s="58"/>
      <c r="D53" s="58"/>
      <c r="E53" s="58"/>
      <c r="F53" s="59"/>
      <c r="J53" s="59"/>
      <c r="N53" s="59"/>
      <c r="R53" s="59"/>
      <c r="V53" s="59"/>
    </row>
    <row r="54" spans="1:22" s="60" customFormat="1" ht="18.75">
      <c r="A54" s="57"/>
      <c r="B54" s="58"/>
      <c r="C54" s="58"/>
      <c r="D54" s="58"/>
      <c r="E54" s="58"/>
      <c r="F54" s="59"/>
      <c r="J54" s="59"/>
      <c r="N54" s="59"/>
      <c r="R54" s="59"/>
      <c r="V54" s="59"/>
    </row>
    <row r="55" spans="1:22" s="60" customFormat="1" ht="18.75">
      <c r="A55" s="57"/>
      <c r="B55" s="58"/>
      <c r="C55" s="58"/>
      <c r="D55" s="58"/>
      <c r="E55" s="58"/>
      <c r="F55" s="59"/>
      <c r="J55" s="59"/>
      <c r="N55" s="59"/>
      <c r="R55" s="59"/>
      <c r="V55" s="59"/>
    </row>
    <row r="56" spans="1:22" s="60" customFormat="1" ht="18.75">
      <c r="A56" s="57"/>
      <c r="B56" s="58"/>
      <c r="C56" s="58"/>
      <c r="D56" s="58"/>
      <c r="E56" s="58"/>
      <c r="F56" s="59"/>
      <c r="J56" s="59"/>
      <c r="N56" s="59"/>
      <c r="R56" s="59"/>
      <c r="V56" s="59"/>
    </row>
    <row r="57" spans="1:22" s="60" customFormat="1" ht="18.75">
      <c r="A57" s="57"/>
      <c r="B57" s="58"/>
      <c r="C57" s="58"/>
      <c r="D57" s="58"/>
      <c r="E57" s="58"/>
      <c r="F57" s="59"/>
      <c r="J57" s="59"/>
      <c r="N57" s="59"/>
      <c r="R57" s="59"/>
      <c r="V57" s="59"/>
    </row>
    <row r="58" spans="1:22" s="60" customFormat="1" ht="18.75">
      <c r="A58" s="57"/>
      <c r="B58" s="58"/>
      <c r="C58" s="58"/>
      <c r="D58" s="58"/>
      <c r="E58" s="58"/>
      <c r="F58" s="59"/>
      <c r="J58" s="59"/>
      <c r="N58" s="59"/>
      <c r="R58" s="59"/>
      <c r="V58" s="59"/>
    </row>
    <row r="59" spans="1:22" s="60" customFormat="1" ht="18.75">
      <c r="A59" s="57"/>
      <c r="B59" s="58"/>
      <c r="C59" s="58"/>
      <c r="D59" s="58"/>
      <c r="E59" s="58"/>
      <c r="F59" s="59"/>
      <c r="J59" s="59"/>
      <c r="N59" s="59"/>
      <c r="R59" s="59"/>
      <c r="V59" s="59"/>
    </row>
    <row r="60" spans="1:22" s="60" customFormat="1" ht="18.75">
      <c r="A60" s="57"/>
      <c r="B60" s="58"/>
      <c r="C60" s="58"/>
      <c r="D60" s="58"/>
      <c r="E60" s="58"/>
      <c r="F60" s="59"/>
      <c r="J60" s="59"/>
      <c r="N60" s="59"/>
      <c r="R60" s="59"/>
      <c r="V60" s="59"/>
    </row>
    <row r="61" spans="1:22" s="60" customFormat="1" ht="18.75">
      <c r="A61" s="57"/>
      <c r="B61" s="58"/>
      <c r="C61" s="58"/>
      <c r="D61" s="58"/>
      <c r="E61" s="58"/>
      <c r="F61" s="59"/>
      <c r="J61" s="59"/>
      <c r="N61" s="59"/>
      <c r="R61" s="59"/>
      <c r="V61" s="59"/>
    </row>
    <row r="62" spans="1:22" s="60" customFormat="1" ht="18.75">
      <c r="A62" s="57"/>
      <c r="B62" s="58"/>
      <c r="C62" s="58"/>
      <c r="D62" s="58"/>
      <c r="E62" s="58"/>
      <c r="F62" s="59"/>
      <c r="J62" s="59"/>
      <c r="N62" s="59"/>
      <c r="R62" s="59"/>
      <c r="V62" s="59"/>
    </row>
    <row r="63" spans="1:22" s="60" customFormat="1" ht="18.75">
      <c r="A63" s="57"/>
      <c r="B63" s="58"/>
      <c r="C63" s="58"/>
      <c r="D63" s="58"/>
      <c r="E63" s="58"/>
      <c r="F63" s="59"/>
      <c r="J63" s="59"/>
      <c r="N63" s="59"/>
      <c r="R63" s="59"/>
      <c r="V63" s="59"/>
    </row>
    <row r="64" spans="1:22" s="60" customFormat="1" ht="18.75">
      <c r="A64" s="57"/>
      <c r="B64" s="58"/>
      <c r="C64" s="58"/>
      <c r="D64" s="58"/>
      <c r="E64" s="58"/>
      <c r="F64" s="59"/>
      <c r="J64" s="59"/>
      <c r="N64" s="59"/>
      <c r="R64" s="59"/>
      <c r="V64" s="59"/>
    </row>
    <row r="65" spans="1:22" s="60" customFormat="1" ht="18.75">
      <c r="A65" s="57"/>
      <c r="B65" s="58"/>
      <c r="C65" s="58"/>
      <c r="D65" s="58"/>
      <c r="E65" s="58"/>
      <c r="F65" s="59"/>
      <c r="J65" s="59"/>
      <c r="N65" s="59"/>
      <c r="R65" s="59"/>
      <c r="V65" s="59"/>
    </row>
    <row r="66" spans="1:22" s="60" customFormat="1" ht="18.75">
      <c r="A66" s="57"/>
      <c r="B66" s="58"/>
      <c r="C66" s="58"/>
      <c r="D66" s="58"/>
      <c r="E66" s="58"/>
      <c r="F66" s="59"/>
      <c r="J66" s="59"/>
      <c r="N66" s="59"/>
      <c r="R66" s="59"/>
      <c r="V66" s="59"/>
    </row>
    <row r="67" spans="1:22" s="60" customFormat="1" ht="18.75">
      <c r="A67" s="57"/>
      <c r="B67" s="58"/>
      <c r="C67" s="58"/>
      <c r="D67" s="58"/>
      <c r="E67" s="58"/>
      <c r="F67" s="59"/>
      <c r="J67" s="59"/>
      <c r="N67" s="59"/>
      <c r="R67" s="59"/>
      <c r="V67" s="59"/>
    </row>
  </sheetData>
  <sheetProtection/>
  <mergeCells count="15">
    <mergeCell ref="A31:L31"/>
    <mergeCell ref="A30:L30"/>
    <mergeCell ref="N9:Q9"/>
    <mergeCell ref="R9:U9"/>
    <mergeCell ref="V9:Y9"/>
    <mergeCell ref="Z9:AC9"/>
    <mergeCell ref="AC4:AE4"/>
    <mergeCell ref="AC5:AF5"/>
    <mergeCell ref="AD9:AG9"/>
    <mergeCell ref="F6:H6"/>
    <mergeCell ref="A7:Y7"/>
    <mergeCell ref="A9:A10"/>
    <mergeCell ref="B9:E9"/>
    <mergeCell ref="F9:I9"/>
    <mergeCell ref="J9:M9"/>
  </mergeCells>
  <printOptions/>
  <pageMargins left="0.2362204724409449" right="0.1968503937007874" top="0.35433070866141736" bottom="0.35433070866141736" header="0.31496062992125984" footer="0.31496062992125984"/>
  <pageSetup fitToHeight="5" fitToWidth="1" horizontalDpi="600" verticalDpi="6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view="pageBreakPreview" zoomScale="60" zoomScaleNormal="70" zoomScalePageLayoutView="0" workbookViewId="0" topLeftCell="A1">
      <pane xSplit="1" ySplit="11" topLeftCell="P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V23" sqref="V23"/>
    </sheetView>
  </sheetViews>
  <sheetFormatPr defaultColWidth="9.140625" defaultRowHeight="15"/>
  <cols>
    <col min="1" max="1" width="38.57421875" style="57" customWidth="1"/>
    <col min="2" max="2" width="22.140625" style="58" customWidth="1"/>
    <col min="3" max="3" width="18.7109375" style="58" customWidth="1"/>
    <col min="4" max="4" width="18.00390625" style="58" customWidth="1"/>
    <col min="5" max="5" width="18.7109375" style="58" customWidth="1"/>
    <col min="6" max="6" width="20.421875" style="59" customWidth="1"/>
    <col min="7" max="7" width="19.140625" style="60" customWidth="1"/>
    <col min="8" max="9" width="18.7109375" style="60" customWidth="1"/>
    <col min="10" max="10" width="19.28125" style="59" bestFit="1" customWidth="1"/>
    <col min="11" max="12" width="19.28125" style="60" customWidth="1"/>
    <col min="13" max="13" width="18.421875" style="60" customWidth="1"/>
    <col min="14" max="14" width="18.28125" style="59" bestFit="1" customWidth="1"/>
    <col min="15" max="15" width="18.8515625" style="60" customWidth="1"/>
    <col min="16" max="16" width="18.421875" style="60" customWidth="1"/>
    <col min="17" max="17" width="18.28125" style="59" bestFit="1" customWidth="1"/>
    <col min="18" max="18" width="17.7109375" style="60" customWidth="1"/>
    <col min="19" max="19" width="18.57421875" style="60" customWidth="1"/>
    <col min="20" max="20" width="17.57421875" style="59" customWidth="1"/>
    <col min="21" max="21" width="16.28125" style="60" customWidth="1"/>
    <col min="22" max="22" width="17.8515625" style="60" customWidth="1"/>
    <col min="23" max="23" width="18.28125" style="47" bestFit="1" customWidth="1"/>
    <col min="24" max="24" width="16.57421875" style="47" customWidth="1"/>
    <col min="25" max="25" width="18.57421875" style="47" customWidth="1"/>
    <col min="26" max="26" width="17.57421875" style="47" customWidth="1"/>
    <col min="27" max="27" width="16.28125" style="47" customWidth="1"/>
    <col min="28" max="28" width="17.8515625" style="47" customWidth="1"/>
    <col min="29" max="16384" width="9.140625" style="47" customWidth="1"/>
  </cols>
  <sheetData>
    <row r="1" spans="2:22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M1" s="30"/>
      <c r="N1" s="32"/>
      <c r="O1" s="30"/>
      <c r="P1" s="30"/>
      <c r="Q1" s="32"/>
      <c r="R1" s="30"/>
      <c r="S1" s="30"/>
      <c r="T1" s="32"/>
      <c r="U1" s="30"/>
      <c r="V1" s="30"/>
    </row>
    <row r="2" spans="6:23" s="29" customFormat="1" ht="15" customHeight="1">
      <c r="F2" s="32"/>
      <c r="G2" s="30"/>
      <c r="H2" s="30"/>
      <c r="I2" s="30"/>
      <c r="J2" s="32"/>
      <c r="K2" s="30"/>
      <c r="L2" s="30"/>
      <c r="M2" s="30"/>
      <c r="N2" s="32"/>
      <c r="O2" s="30"/>
      <c r="P2" s="30"/>
      <c r="Q2" s="30"/>
      <c r="W2" s="30"/>
    </row>
    <row r="3" spans="6:26" s="29" customFormat="1" ht="15" customHeight="1">
      <c r="F3" s="32"/>
      <c r="G3" s="30"/>
      <c r="H3" s="30"/>
      <c r="I3" s="30"/>
      <c r="J3" s="32"/>
      <c r="K3" s="30"/>
      <c r="L3" s="30"/>
      <c r="M3" s="30"/>
      <c r="N3" s="32"/>
      <c r="O3" s="30"/>
      <c r="P3" s="30"/>
      <c r="Q3" s="30"/>
      <c r="W3" s="13" t="s">
        <v>59</v>
      </c>
      <c r="X3" s="12"/>
      <c r="Y3" s="12"/>
      <c r="Z3" s="12"/>
    </row>
    <row r="4" spans="1:28" s="42" customFormat="1" ht="15" customHeight="1">
      <c r="A4" s="61"/>
      <c r="F4" s="62"/>
      <c r="G4" s="62"/>
      <c r="H4" s="62"/>
      <c r="I4" s="62"/>
      <c r="J4" s="63"/>
      <c r="K4" s="64"/>
      <c r="L4" s="64"/>
      <c r="M4" s="64"/>
      <c r="N4" s="63"/>
      <c r="O4" s="64"/>
      <c r="P4" s="64"/>
      <c r="Q4" s="63"/>
      <c r="R4" s="64"/>
      <c r="S4" s="65"/>
      <c r="T4" s="65"/>
      <c r="U4" s="65"/>
      <c r="V4" s="65"/>
      <c r="W4" s="102" t="s">
        <v>57</v>
      </c>
      <c r="X4" s="102"/>
      <c r="Y4" s="102"/>
      <c r="Z4" s="12"/>
      <c r="AA4" s="65"/>
      <c r="AB4" s="65"/>
    </row>
    <row r="5" spans="1:28" s="42" customFormat="1" ht="65.25" customHeight="1">
      <c r="A5" s="61"/>
      <c r="F5" s="62"/>
      <c r="G5" s="62"/>
      <c r="H5" s="62"/>
      <c r="I5" s="62"/>
      <c r="J5" s="63"/>
      <c r="K5" s="64"/>
      <c r="L5" s="64"/>
      <c r="M5" s="64"/>
      <c r="N5" s="63"/>
      <c r="O5" s="64"/>
      <c r="P5" s="64"/>
      <c r="Q5" s="63"/>
      <c r="R5" s="64"/>
      <c r="S5" s="64"/>
      <c r="T5" s="119"/>
      <c r="U5" s="119"/>
      <c r="V5" s="119"/>
      <c r="W5" s="103" t="s">
        <v>60</v>
      </c>
      <c r="X5" s="103"/>
      <c r="Y5" s="103"/>
      <c r="Z5" s="103"/>
      <c r="AA5" s="94"/>
      <c r="AB5" s="94"/>
    </row>
    <row r="6" spans="2:28" s="29" customFormat="1" ht="15">
      <c r="B6" s="30"/>
      <c r="C6" s="30"/>
      <c r="D6" s="30"/>
      <c r="E6" s="30"/>
      <c r="F6" s="120"/>
      <c r="G6" s="120"/>
      <c r="H6" s="120"/>
      <c r="I6" s="66"/>
      <c r="J6" s="32"/>
      <c r="K6" s="30"/>
      <c r="L6" s="30"/>
      <c r="M6" s="30"/>
      <c r="N6" s="32"/>
      <c r="O6" s="30"/>
      <c r="P6" s="30"/>
      <c r="Q6" s="32"/>
      <c r="R6" s="30"/>
      <c r="S6" s="30"/>
      <c r="T6" s="32"/>
      <c r="U6" s="30"/>
      <c r="V6" s="30"/>
      <c r="W6" s="32"/>
      <c r="X6" s="30"/>
      <c r="Y6" s="30"/>
      <c r="Z6" s="32"/>
      <c r="AA6" s="30"/>
      <c r="AB6" s="30"/>
    </row>
    <row r="7" spans="1:22" s="42" customFormat="1" ht="21">
      <c r="A7" s="121" t="s">
        <v>52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</row>
    <row r="8" spans="1:5" ht="21.75" thickBot="1">
      <c r="A8" s="67"/>
      <c r="B8" s="68"/>
      <c r="C8" s="68"/>
      <c r="D8" s="68"/>
      <c r="E8" s="68"/>
    </row>
    <row r="9" spans="1:28" s="48" customFormat="1" ht="27" customHeight="1">
      <c r="A9" s="122" t="s">
        <v>36</v>
      </c>
      <c r="B9" s="112" t="s">
        <v>48</v>
      </c>
      <c r="C9" s="113"/>
      <c r="D9" s="113"/>
      <c r="E9" s="114"/>
      <c r="F9" s="115" t="s">
        <v>8</v>
      </c>
      <c r="G9" s="116"/>
      <c r="H9" s="117"/>
      <c r="I9" s="69"/>
      <c r="J9" s="115" t="s">
        <v>51</v>
      </c>
      <c r="K9" s="116"/>
      <c r="L9" s="117"/>
      <c r="M9" s="117"/>
      <c r="N9" s="115" t="s">
        <v>42</v>
      </c>
      <c r="O9" s="116"/>
      <c r="P9" s="117"/>
      <c r="Q9" s="115" t="s">
        <v>43</v>
      </c>
      <c r="R9" s="116"/>
      <c r="S9" s="117"/>
      <c r="T9" s="115" t="s">
        <v>44</v>
      </c>
      <c r="U9" s="116"/>
      <c r="V9" s="118"/>
      <c r="W9" s="115" t="s">
        <v>45</v>
      </c>
      <c r="X9" s="116"/>
      <c r="Y9" s="117"/>
      <c r="Z9" s="115" t="s">
        <v>46</v>
      </c>
      <c r="AA9" s="116"/>
      <c r="AB9" s="118"/>
    </row>
    <row r="10" spans="1:28" s="50" customFormat="1" ht="59.25" customHeight="1">
      <c r="A10" s="123"/>
      <c r="B10" s="70" t="s">
        <v>9</v>
      </c>
      <c r="C10" s="71" t="s">
        <v>3</v>
      </c>
      <c r="D10" s="72" t="s">
        <v>4</v>
      </c>
      <c r="E10" s="72" t="s">
        <v>37</v>
      </c>
      <c r="F10" s="73" t="s">
        <v>9</v>
      </c>
      <c r="G10" s="71" t="s">
        <v>3</v>
      </c>
      <c r="H10" s="74" t="s">
        <v>4</v>
      </c>
      <c r="I10" s="72" t="s">
        <v>37</v>
      </c>
      <c r="J10" s="73" t="s">
        <v>9</v>
      </c>
      <c r="K10" s="71" t="s">
        <v>3</v>
      </c>
      <c r="L10" s="74" t="s">
        <v>4</v>
      </c>
      <c r="M10" s="72" t="s">
        <v>37</v>
      </c>
      <c r="N10" s="73" t="s">
        <v>9</v>
      </c>
      <c r="O10" s="71" t="s">
        <v>3</v>
      </c>
      <c r="P10" s="74" t="s">
        <v>4</v>
      </c>
      <c r="Q10" s="73" t="s">
        <v>9</v>
      </c>
      <c r="R10" s="71" t="s">
        <v>3</v>
      </c>
      <c r="S10" s="74" t="s">
        <v>4</v>
      </c>
      <c r="T10" s="73" t="s">
        <v>9</v>
      </c>
      <c r="U10" s="71" t="s">
        <v>3</v>
      </c>
      <c r="V10" s="72" t="s">
        <v>4</v>
      </c>
      <c r="W10" s="73" t="s">
        <v>9</v>
      </c>
      <c r="X10" s="71" t="s">
        <v>3</v>
      </c>
      <c r="Y10" s="74" t="s">
        <v>4</v>
      </c>
      <c r="Z10" s="73" t="s">
        <v>9</v>
      </c>
      <c r="AA10" s="71" t="s">
        <v>3</v>
      </c>
      <c r="AB10" s="72" t="s">
        <v>4</v>
      </c>
    </row>
    <row r="11" spans="1:28" s="53" customFormat="1" ht="19.5">
      <c r="A11" s="75" t="s">
        <v>17</v>
      </c>
      <c r="B11" s="76">
        <f>B12</f>
        <v>10000000</v>
      </c>
      <c r="C11" s="76">
        <f aca="true" t="shared" si="0" ref="C11:AB11">C12</f>
        <v>500000</v>
      </c>
      <c r="D11" s="76">
        <f t="shared" si="0"/>
        <v>9500000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0</v>
      </c>
      <c r="I11" s="76">
        <f t="shared" si="0"/>
        <v>0</v>
      </c>
      <c r="J11" s="76">
        <f t="shared" si="0"/>
        <v>0</v>
      </c>
      <c r="K11" s="76">
        <f t="shared" si="0"/>
        <v>0</v>
      </c>
      <c r="L11" s="76">
        <f t="shared" si="0"/>
        <v>0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0</v>
      </c>
      <c r="S11" s="76">
        <f t="shared" si="0"/>
        <v>0</v>
      </c>
      <c r="T11" s="76">
        <f t="shared" si="0"/>
        <v>0</v>
      </c>
      <c r="U11" s="76">
        <f t="shared" si="0"/>
        <v>0</v>
      </c>
      <c r="V11" s="76">
        <f t="shared" si="0"/>
        <v>0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10000000</v>
      </c>
      <c r="AA11" s="76">
        <f t="shared" si="0"/>
        <v>500000</v>
      </c>
      <c r="AB11" s="76">
        <f t="shared" si="0"/>
        <v>9500000</v>
      </c>
    </row>
    <row r="12" spans="1:28" s="55" customFormat="1" ht="25.5" customHeight="1">
      <c r="A12" s="79" t="s">
        <v>18</v>
      </c>
      <c r="B12" s="80">
        <f>B13</f>
        <v>10000000</v>
      </c>
      <c r="C12" s="80">
        <f aca="true" t="shared" si="1" ref="C12:AB12">C13</f>
        <v>500000</v>
      </c>
      <c r="D12" s="80">
        <f t="shared" si="1"/>
        <v>9500000</v>
      </c>
      <c r="E12" s="80">
        <f t="shared" si="1"/>
        <v>0</v>
      </c>
      <c r="F12" s="80">
        <f t="shared" si="1"/>
        <v>0</v>
      </c>
      <c r="G12" s="80">
        <f t="shared" si="1"/>
        <v>0</v>
      </c>
      <c r="H12" s="80">
        <f t="shared" si="1"/>
        <v>0</v>
      </c>
      <c r="I12" s="80">
        <f t="shared" si="1"/>
        <v>0</v>
      </c>
      <c r="J12" s="80">
        <f t="shared" si="1"/>
        <v>0</v>
      </c>
      <c r="K12" s="80">
        <f t="shared" si="1"/>
        <v>0</v>
      </c>
      <c r="L12" s="80">
        <f t="shared" si="1"/>
        <v>0</v>
      </c>
      <c r="M12" s="80">
        <f t="shared" si="1"/>
        <v>0</v>
      </c>
      <c r="N12" s="80">
        <f t="shared" si="1"/>
        <v>0</v>
      </c>
      <c r="O12" s="80">
        <f t="shared" si="1"/>
        <v>0</v>
      </c>
      <c r="P12" s="80">
        <f t="shared" si="1"/>
        <v>0</v>
      </c>
      <c r="Q12" s="80">
        <f t="shared" si="1"/>
        <v>0</v>
      </c>
      <c r="R12" s="80">
        <f t="shared" si="1"/>
        <v>0</v>
      </c>
      <c r="S12" s="80">
        <f t="shared" si="1"/>
        <v>0</v>
      </c>
      <c r="T12" s="80">
        <f t="shared" si="1"/>
        <v>0</v>
      </c>
      <c r="U12" s="80">
        <f t="shared" si="1"/>
        <v>0</v>
      </c>
      <c r="V12" s="80">
        <f t="shared" si="1"/>
        <v>0</v>
      </c>
      <c r="W12" s="80">
        <f t="shared" si="1"/>
        <v>0</v>
      </c>
      <c r="X12" s="80">
        <f t="shared" si="1"/>
        <v>0</v>
      </c>
      <c r="Y12" s="80">
        <f t="shared" si="1"/>
        <v>0</v>
      </c>
      <c r="Z12" s="80">
        <f t="shared" si="1"/>
        <v>10000000</v>
      </c>
      <c r="AA12" s="80">
        <f t="shared" si="1"/>
        <v>500000</v>
      </c>
      <c r="AB12" s="80">
        <f t="shared" si="1"/>
        <v>9500000</v>
      </c>
    </row>
    <row r="13" spans="1:28" s="53" customFormat="1" ht="63.75" customHeight="1">
      <c r="A13" s="96" t="s">
        <v>38</v>
      </c>
      <c r="B13" s="76">
        <f>C13+D13+E13</f>
        <v>10000000</v>
      </c>
      <c r="C13" s="77">
        <f>G13+K13+O13+R13+U13+X13+AA13</f>
        <v>500000</v>
      </c>
      <c r="D13" s="78">
        <f>H13+L13+P13+S13+V13+Y13+AB13</f>
        <v>9500000</v>
      </c>
      <c r="E13" s="90">
        <f>I13+M13</f>
        <v>0</v>
      </c>
      <c r="F13" s="76">
        <v>0</v>
      </c>
      <c r="G13" s="81">
        <v>0</v>
      </c>
      <c r="H13" s="82">
        <v>0</v>
      </c>
      <c r="I13" s="83">
        <v>0</v>
      </c>
      <c r="J13" s="76">
        <f>K13+L13+M13</f>
        <v>0</v>
      </c>
      <c r="K13" s="81">
        <v>0</v>
      </c>
      <c r="L13" s="82">
        <v>0</v>
      </c>
      <c r="M13" s="82">
        <v>0</v>
      </c>
      <c r="N13" s="81">
        <v>0</v>
      </c>
      <c r="O13" s="82">
        <v>0</v>
      </c>
      <c r="P13" s="82">
        <v>0</v>
      </c>
      <c r="Q13" s="81">
        <v>0</v>
      </c>
      <c r="R13" s="82">
        <v>0</v>
      </c>
      <c r="S13" s="82">
        <v>0</v>
      </c>
      <c r="T13" s="91">
        <v>0</v>
      </c>
      <c r="U13" s="81">
        <v>0</v>
      </c>
      <c r="V13" s="82">
        <v>0</v>
      </c>
      <c r="W13" s="76">
        <v>0</v>
      </c>
      <c r="X13" s="81">
        <v>0</v>
      </c>
      <c r="Y13" s="81">
        <v>0</v>
      </c>
      <c r="Z13" s="76">
        <f>AA13+AB13</f>
        <v>10000000</v>
      </c>
      <c r="AA13" s="81">
        <v>500000</v>
      </c>
      <c r="AB13" s="82">
        <v>9500000</v>
      </c>
    </row>
    <row r="15" spans="1:12" ht="18.75">
      <c r="A15" s="111" t="s">
        <v>50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</row>
    <row r="16" spans="1:12" ht="39" customHeight="1">
      <c r="A16" s="110" t="s">
        <v>49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</row>
    <row r="22" spans="1:20" s="60" customFormat="1" ht="18.75">
      <c r="A22" s="57"/>
      <c r="B22" s="58"/>
      <c r="C22" s="58"/>
      <c r="D22" s="58"/>
      <c r="E22" s="58"/>
      <c r="F22" s="59"/>
      <c r="J22" s="59"/>
      <c r="N22" s="59"/>
      <c r="Q22" s="59"/>
      <c r="T22" s="59"/>
    </row>
    <row r="23" spans="1:20" s="60" customFormat="1" ht="18.75">
      <c r="A23" s="57"/>
      <c r="B23" s="58"/>
      <c r="C23" s="58"/>
      <c r="D23" s="58"/>
      <c r="E23" s="58"/>
      <c r="F23" s="59"/>
      <c r="J23" s="59"/>
      <c r="N23" s="59"/>
      <c r="Q23" s="59"/>
      <c r="T23" s="59"/>
    </row>
    <row r="24" spans="1:20" s="60" customFormat="1" ht="18.75">
      <c r="A24" s="57"/>
      <c r="B24" s="58"/>
      <c r="C24" s="58"/>
      <c r="D24" s="58"/>
      <c r="E24" s="58"/>
      <c r="F24" s="59"/>
      <c r="J24" s="59"/>
      <c r="N24" s="59"/>
      <c r="Q24" s="59"/>
      <c r="T24" s="59"/>
    </row>
    <row r="25" spans="1:20" s="60" customFormat="1" ht="18.75">
      <c r="A25" s="57"/>
      <c r="B25" s="58"/>
      <c r="C25" s="58"/>
      <c r="D25" s="58"/>
      <c r="E25" s="58"/>
      <c r="F25" s="59"/>
      <c r="J25" s="59"/>
      <c r="N25" s="59"/>
      <c r="Q25" s="59"/>
      <c r="T25" s="59"/>
    </row>
    <row r="26" spans="1:20" s="60" customFormat="1" ht="18.75">
      <c r="A26" s="57"/>
      <c r="B26" s="58"/>
      <c r="C26" s="58"/>
      <c r="D26" s="58"/>
      <c r="E26" s="58"/>
      <c r="F26" s="59"/>
      <c r="J26" s="59"/>
      <c r="N26" s="59"/>
      <c r="Q26" s="59"/>
      <c r="T26" s="59"/>
    </row>
    <row r="27" spans="1:20" s="60" customFormat="1" ht="18.75">
      <c r="A27" s="57"/>
      <c r="B27" s="58"/>
      <c r="C27" s="58"/>
      <c r="D27" s="58"/>
      <c r="E27" s="58"/>
      <c r="F27" s="59"/>
      <c r="J27" s="59"/>
      <c r="N27" s="59"/>
      <c r="Q27" s="59"/>
      <c r="T27" s="59"/>
    </row>
    <row r="28" spans="1:20" s="60" customFormat="1" ht="18.75">
      <c r="A28" s="57"/>
      <c r="B28" s="58"/>
      <c r="C28" s="58"/>
      <c r="D28" s="58"/>
      <c r="E28" s="58"/>
      <c r="F28" s="59"/>
      <c r="J28" s="59"/>
      <c r="N28" s="59"/>
      <c r="Q28" s="59"/>
      <c r="T28" s="59"/>
    </row>
    <row r="29" spans="1:20" s="60" customFormat="1" ht="18.75">
      <c r="A29" s="57"/>
      <c r="B29" s="58"/>
      <c r="C29" s="58"/>
      <c r="D29" s="58"/>
      <c r="E29" s="58"/>
      <c r="F29" s="59"/>
      <c r="J29" s="59"/>
      <c r="N29" s="59"/>
      <c r="Q29" s="59"/>
      <c r="T29" s="59"/>
    </row>
    <row r="30" spans="1:20" s="60" customFormat="1" ht="18.75">
      <c r="A30" s="57"/>
      <c r="B30" s="58"/>
      <c r="C30" s="58"/>
      <c r="D30" s="58"/>
      <c r="E30" s="58"/>
      <c r="F30" s="59"/>
      <c r="J30" s="59"/>
      <c r="N30" s="59"/>
      <c r="Q30" s="59"/>
      <c r="T30" s="59"/>
    </row>
    <row r="31" spans="1:20" s="60" customFormat="1" ht="18.75">
      <c r="A31" s="57"/>
      <c r="B31" s="58"/>
      <c r="C31" s="58"/>
      <c r="D31" s="58"/>
      <c r="E31" s="58"/>
      <c r="F31" s="59"/>
      <c r="J31" s="59"/>
      <c r="N31" s="59"/>
      <c r="Q31" s="59"/>
      <c r="T31" s="59"/>
    </row>
    <row r="32" spans="1:20" s="60" customFormat="1" ht="18.75">
      <c r="A32" s="57"/>
      <c r="B32" s="58"/>
      <c r="C32" s="58"/>
      <c r="D32" s="58"/>
      <c r="E32" s="58"/>
      <c r="F32" s="59"/>
      <c r="J32" s="59"/>
      <c r="N32" s="59"/>
      <c r="Q32" s="59"/>
      <c r="T32" s="59"/>
    </row>
    <row r="33" spans="1:20" s="60" customFormat="1" ht="18.75">
      <c r="A33" s="57"/>
      <c r="B33" s="58"/>
      <c r="C33" s="58"/>
      <c r="D33" s="58"/>
      <c r="E33" s="58"/>
      <c r="F33" s="59"/>
      <c r="J33" s="59"/>
      <c r="N33" s="59"/>
      <c r="Q33" s="59"/>
      <c r="T33" s="59"/>
    </row>
    <row r="34" spans="1:20" s="60" customFormat="1" ht="18.75">
      <c r="A34" s="57"/>
      <c r="B34" s="58"/>
      <c r="C34" s="58"/>
      <c r="D34" s="58"/>
      <c r="E34" s="58"/>
      <c r="F34" s="59"/>
      <c r="J34" s="59"/>
      <c r="N34" s="59"/>
      <c r="Q34" s="59"/>
      <c r="T34" s="59"/>
    </row>
    <row r="35" spans="1:20" s="60" customFormat="1" ht="18.75">
      <c r="A35" s="57"/>
      <c r="B35" s="58"/>
      <c r="C35" s="58"/>
      <c r="D35" s="58"/>
      <c r="E35" s="58"/>
      <c r="F35" s="59"/>
      <c r="J35" s="59"/>
      <c r="N35" s="59"/>
      <c r="Q35" s="59"/>
      <c r="T35" s="59"/>
    </row>
    <row r="36" spans="1:20" s="60" customFormat="1" ht="18.75">
      <c r="A36" s="57"/>
      <c r="B36" s="58"/>
      <c r="C36" s="58"/>
      <c r="D36" s="58"/>
      <c r="E36" s="58"/>
      <c r="F36" s="59"/>
      <c r="J36" s="59"/>
      <c r="N36" s="59"/>
      <c r="Q36" s="59"/>
      <c r="T36" s="59"/>
    </row>
    <row r="37" spans="1:20" s="60" customFormat="1" ht="18.75">
      <c r="A37" s="57"/>
      <c r="B37" s="58"/>
      <c r="C37" s="58"/>
      <c r="D37" s="58"/>
      <c r="E37" s="58"/>
      <c r="F37" s="59"/>
      <c r="J37" s="59"/>
      <c r="N37" s="59"/>
      <c r="Q37" s="59"/>
      <c r="T37" s="59"/>
    </row>
    <row r="38" spans="1:20" s="60" customFormat="1" ht="18.75">
      <c r="A38" s="57"/>
      <c r="B38" s="58"/>
      <c r="C38" s="58"/>
      <c r="D38" s="58"/>
      <c r="E38" s="58"/>
      <c r="F38" s="59"/>
      <c r="J38" s="59"/>
      <c r="N38" s="59"/>
      <c r="Q38" s="59"/>
      <c r="T38" s="59"/>
    </row>
    <row r="39" spans="1:20" s="60" customFormat="1" ht="18.75">
      <c r="A39" s="57"/>
      <c r="B39" s="58"/>
      <c r="C39" s="58"/>
      <c r="D39" s="58"/>
      <c r="E39" s="58"/>
      <c r="F39" s="59"/>
      <c r="J39" s="59"/>
      <c r="N39" s="59"/>
      <c r="Q39" s="59"/>
      <c r="T39" s="59"/>
    </row>
    <row r="40" spans="1:20" s="60" customFormat="1" ht="18.75">
      <c r="A40" s="57"/>
      <c r="B40" s="58"/>
      <c r="C40" s="58"/>
      <c r="D40" s="58"/>
      <c r="E40" s="58"/>
      <c r="F40" s="59"/>
      <c r="J40" s="59"/>
      <c r="N40" s="59"/>
      <c r="Q40" s="59"/>
      <c r="T40" s="59"/>
    </row>
    <row r="41" spans="1:20" s="60" customFormat="1" ht="18.75">
      <c r="A41" s="57"/>
      <c r="B41" s="58"/>
      <c r="C41" s="58"/>
      <c r="D41" s="58"/>
      <c r="E41" s="58"/>
      <c r="F41" s="59"/>
      <c r="J41" s="59"/>
      <c r="N41" s="59"/>
      <c r="Q41" s="59"/>
      <c r="T41" s="59"/>
    </row>
    <row r="42" spans="1:20" s="60" customFormat="1" ht="18.75">
      <c r="A42" s="57"/>
      <c r="B42" s="58"/>
      <c r="C42" s="58"/>
      <c r="D42" s="58"/>
      <c r="E42" s="58"/>
      <c r="F42" s="59"/>
      <c r="J42" s="59"/>
      <c r="N42" s="59"/>
      <c r="Q42" s="59"/>
      <c r="T42" s="59"/>
    </row>
    <row r="43" spans="1:20" s="60" customFormat="1" ht="18.75">
      <c r="A43" s="57"/>
      <c r="B43" s="58"/>
      <c r="C43" s="58"/>
      <c r="D43" s="58"/>
      <c r="E43" s="58"/>
      <c r="F43" s="59"/>
      <c r="J43" s="59"/>
      <c r="N43" s="59"/>
      <c r="Q43" s="59"/>
      <c r="T43" s="59"/>
    </row>
    <row r="44" spans="1:20" s="60" customFormat="1" ht="18.75">
      <c r="A44" s="57"/>
      <c r="B44" s="58"/>
      <c r="C44" s="58"/>
      <c r="D44" s="58"/>
      <c r="E44" s="58"/>
      <c r="F44" s="59"/>
      <c r="J44" s="59"/>
      <c r="N44" s="59"/>
      <c r="Q44" s="59"/>
      <c r="T44" s="59"/>
    </row>
    <row r="45" spans="1:20" s="60" customFormat="1" ht="18.75">
      <c r="A45" s="57"/>
      <c r="B45" s="58"/>
      <c r="C45" s="58"/>
      <c r="D45" s="58"/>
      <c r="E45" s="58"/>
      <c r="F45" s="59"/>
      <c r="J45" s="59"/>
      <c r="N45" s="59"/>
      <c r="Q45" s="59"/>
      <c r="T45" s="59"/>
    </row>
    <row r="46" spans="1:20" s="60" customFormat="1" ht="18.75">
      <c r="A46" s="57"/>
      <c r="B46" s="58"/>
      <c r="C46" s="58"/>
      <c r="D46" s="58"/>
      <c r="E46" s="58"/>
      <c r="F46" s="59"/>
      <c r="J46" s="59"/>
      <c r="N46" s="59"/>
      <c r="Q46" s="59"/>
      <c r="T46" s="59"/>
    </row>
    <row r="47" spans="1:20" s="60" customFormat="1" ht="18.75">
      <c r="A47" s="57"/>
      <c r="B47" s="58"/>
      <c r="C47" s="58"/>
      <c r="D47" s="58"/>
      <c r="E47" s="58"/>
      <c r="F47" s="59"/>
      <c r="J47" s="59"/>
      <c r="N47" s="59"/>
      <c r="Q47" s="59"/>
      <c r="T47" s="59"/>
    </row>
    <row r="48" spans="1:20" s="60" customFormat="1" ht="18.75">
      <c r="A48" s="57"/>
      <c r="B48" s="58"/>
      <c r="C48" s="58"/>
      <c r="D48" s="58"/>
      <c r="E48" s="58"/>
      <c r="F48" s="59"/>
      <c r="J48" s="59"/>
      <c r="N48" s="59"/>
      <c r="Q48" s="59"/>
      <c r="T48" s="59"/>
    </row>
    <row r="49" spans="1:20" s="60" customFormat="1" ht="18.75">
      <c r="A49" s="57"/>
      <c r="B49" s="58"/>
      <c r="C49" s="58"/>
      <c r="D49" s="58"/>
      <c r="E49" s="58"/>
      <c r="F49" s="59"/>
      <c r="J49" s="59"/>
      <c r="N49" s="59"/>
      <c r="Q49" s="59"/>
      <c r="T49" s="59"/>
    </row>
    <row r="50" spans="1:20" s="60" customFormat="1" ht="18.75">
      <c r="A50" s="57"/>
      <c r="B50" s="58"/>
      <c r="C50" s="58"/>
      <c r="D50" s="58"/>
      <c r="E50" s="58"/>
      <c r="F50" s="59"/>
      <c r="J50" s="59"/>
      <c r="N50" s="59"/>
      <c r="Q50" s="59"/>
      <c r="T50" s="59"/>
    </row>
    <row r="51" spans="1:20" s="60" customFormat="1" ht="18.75">
      <c r="A51" s="57"/>
      <c r="B51" s="58"/>
      <c r="C51" s="58"/>
      <c r="D51" s="58"/>
      <c r="E51" s="58"/>
      <c r="F51" s="59"/>
      <c r="J51" s="59"/>
      <c r="N51" s="59"/>
      <c r="Q51" s="59"/>
      <c r="T51" s="59"/>
    </row>
  </sheetData>
  <sheetProtection/>
  <mergeCells count="16">
    <mergeCell ref="F9:H9"/>
    <mergeCell ref="J9:M9"/>
    <mergeCell ref="N9:P9"/>
    <mergeCell ref="Q9:S9"/>
    <mergeCell ref="T9:V9"/>
    <mergeCell ref="W5:Z5"/>
    <mergeCell ref="A15:L15"/>
    <mergeCell ref="A16:L16"/>
    <mergeCell ref="B9:E9"/>
    <mergeCell ref="W4:Y4"/>
    <mergeCell ref="W9:Y9"/>
    <mergeCell ref="Z9:AB9"/>
    <mergeCell ref="T5:V5"/>
    <mergeCell ref="F6:H6"/>
    <mergeCell ref="A7:V7"/>
    <mergeCell ref="A9:A10"/>
  </mergeCells>
  <printOptions/>
  <pageMargins left="0.15748031496062992" right="0.2362204724409449" top="0.35433070866141736" bottom="0.35433070866141736" header="0.31496062992125984" footer="0.31496062992125984"/>
  <pageSetup fitToHeight="6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Галина</cp:lastModifiedBy>
  <cp:lastPrinted>2019-05-13T10:07:08Z</cp:lastPrinted>
  <dcterms:created xsi:type="dcterms:W3CDTF">2017-03-28T07:50:10Z</dcterms:created>
  <dcterms:modified xsi:type="dcterms:W3CDTF">2019-05-13T10:09:25Z</dcterms:modified>
  <cp:category/>
  <cp:version/>
  <cp:contentType/>
  <cp:contentStatus/>
</cp:coreProperties>
</file>